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4355" windowHeight="7995"/>
  </bookViews>
  <sheets>
    <sheet name="Lamp.24" sheetId="1" r:id="rId1"/>
  </sheets>
  <definedNames>
    <definedName name="_xlnm.Print_Area" localSheetId="0">Lamp.24!$A$1:$I$1381</definedName>
  </definedNames>
  <calcPr calcId="144525"/>
</workbook>
</file>

<file path=xl/calcChain.xml><?xml version="1.0" encoding="utf-8"?>
<calcChain xmlns="http://schemas.openxmlformats.org/spreadsheetml/2006/main">
  <c r="F977" i="1" l="1"/>
  <c r="F973" i="1"/>
  <c r="F968" i="1"/>
  <c r="F967" i="1"/>
  <c r="F961" i="1"/>
  <c r="F960" i="1"/>
  <c r="F955" i="1"/>
  <c r="F954" i="1" s="1"/>
  <c r="F953" i="1" s="1"/>
  <c r="F991" i="1" s="1"/>
  <c r="F946" i="1"/>
  <c r="F936" i="1"/>
  <c r="F935" i="1"/>
  <c r="F926" i="1"/>
  <c r="F922" i="1"/>
  <c r="F907" i="1"/>
  <c r="F906" i="1"/>
  <c r="F891" i="1" s="1"/>
  <c r="F892" i="1"/>
  <c r="G778" i="1"/>
  <c r="G777" i="1"/>
  <c r="G776" i="1"/>
  <c r="G775" i="1"/>
  <c r="G772" i="1"/>
  <c r="G771" i="1"/>
  <c r="G770" i="1"/>
  <c r="E770" i="1"/>
  <c r="G769" i="1"/>
  <c r="G767" i="1"/>
  <c r="G766" i="1"/>
  <c r="G765" i="1"/>
  <c r="F764" i="1"/>
  <c r="E764" i="1"/>
  <c r="F763" i="1"/>
  <c r="G761" i="1"/>
  <c r="G760" i="1"/>
  <c r="G758" i="1"/>
  <c r="G757" i="1"/>
  <c r="G756" i="1"/>
  <c r="G755" i="1"/>
  <c r="G754" i="1"/>
  <c r="G752" i="1"/>
  <c r="G751" i="1"/>
  <c r="G750" i="1"/>
  <c r="G749" i="1"/>
  <c r="G748" i="1"/>
  <c r="F748" i="1"/>
  <c r="E748" i="1"/>
  <c r="G747" i="1"/>
  <c r="F747" i="1"/>
  <c r="E747" i="1"/>
  <c r="G745" i="1"/>
  <c r="G744" i="1"/>
  <c r="G742" i="1"/>
  <c r="G741" i="1"/>
  <c r="G740" i="1"/>
  <c r="G739" i="1"/>
  <c r="G738" i="1"/>
  <c r="F737" i="1"/>
  <c r="E737" i="1"/>
  <c r="F736" i="1"/>
  <c r="G733" i="1"/>
  <c r="G732" i="1"/>
  <c r="G731" i="1"/>
  <c r="F730" i="1"/>
  <c r="E730" i="1"/>
  <c r="E729" i="1" s="1"/>
  <c r="G727" i="1"/>
  <c r="G726" i="1"/>
  <c r="G725" i="1"/>
  <c r="F724" i="1"/>
  <c r="E724" i="1"/>
  <c r="G724" i="1" s="1"/>
  <c r="G722" i="1"/>
  <c r="G721" i="1"/>
  <c r="G719" i="1"/>
  <c r="G718" i="1"/>
  <c r="F718" i="1"/>
  <c r="E718" i="1"/>
  <c r="G715" i="1"/>
  <c r="G714" i="1"/>
  <c r="G713" i="1"/>
  <c r="F712" i="1"/>
  <c r="E712" i="1"/>
  <c r="G712" i="1" s="1"/>
  <c r="G710" i="1"/>
  <c r="G709" i="1"/>
  <c r="G708" i="1"/>
  <c r="G707" i="1"/>
  <c r="G706" i="1"/>
  <c r="F705" i="1"/>
  <c r="E705" i="1"/>
  <c r="G705" i="1" s="1"/>
  <c r="G703" i="1"/>
  <c r="F702" i="1"/>
  <c r="E702" i="1"/>
  <c r="G702" i="1" s="1"/>
  <c r="G700" i="1"/>
  <c r="G699" i="1"/>
  <c r="F698" i="1"/>
  <c r="G698" i="1" s="1"/>
  <c r="E698" i="1"/>
  <c r="G696" i="1"/>
  <c r="G695" i="1"/>
  <c r="G688" i="1"/>
  <c r="F688" i="1"/>
  <c r="E688" i="1"/>
  <c r="G686" i="1"/>
  <c r="G685" i="1"/>
  <c r="F684" i="1"/>
  <c r="G684" i="1" s="1"/>
  <c r="E684" i="1"/>
  <c r="G681" i="1"/>
  <c r="F680" i="1"/>
  <c r="E680" i="1"/>
  <c r="G678" i="1"/>
  <c r="F677" i="1"/>
  <c r="E677" i="1"/>
  <c r="G675" i="1"/>
  <c r="F674" i="1"/>
  <c r="G674" i="1" s="1"/>
  <c r="E674" i="1"/>
  <c r="G672" i="1"/>
  <c r="F671" i="1"/>
  <c r="G671" i="1" s="1"/>
  <c r="E671" i="1"/>
  <c r="G669" i="1"/>
  <c r="F668" i="1"/>
  <c r="E668" i="1"/>
  <c r="G666" i="1"/>
  <c r="G665" i="1"/>
  <c r="F664" i="1"/>
  <c r="G664" i="1" s="1"/>
  <c r="E664" i="1"/>
  <c r="G662" i="1"/>
  <c r="G661" i="1"/>
  <c r="G660" i="1"/>
  <c r="F660" i="1"/>
  <c r="E660" i="1"/>
  <c r="G658" i="1"/>
  <c r="G657" i="1"/>
  <c r="F657" i="1"/>
  <c r="E657" i="1"/>
  <c r="G651" i="1"/>
  <c r="G650" i="1"/>
  <c r="F650" i="1"/>
  <c r="E650" i="1"/>
  <c r="G648" i="1"/>
  <c r="G647" i="1"/>
  <c r="F647" i="1"/>
  <c r="E647" i="1"/>
  <c r="G645" i="1"/>
  <c r="G644" i="1"/>
  <c r="F644" i="1"/>
  <c r="E644" i="1"/>
  <c r="G642" i="1"/>
  <c r="G641" i="1"/>
  <c r="G640" i="1"/>
  <c r="G639" i="1"/>
  <c r="G635" i="1"/>
  <c r="G633" i="1"/>
  <c r="G631" i="1"/>
  <c r="G629" i="1"/>
  <c r="G627" i="1"/>
  <c r="G625" i="1"/>
  <c r="G623" i="1"/>
  <c r="G622" i="1"/>
  <c r="G621" i="1"/>
  <c r="G619" i="1"/>
  <c r="G617" i="1"/>
  <c r="F616" i="1"/>
  <c r="E616" i="1"/>
  <c r="F612" i="1"/>
  <c r="G610" i="1"/>
  <c r="G609" i="1"/>
  <c r="F608" i="1"/>
  <c r="G608" i="1" s="1"/>
  <c r="E608" i="1"/>
  <c r="G606" i="1"/>
  <c r="G605" i="1"/>
  <c r="G604" i="1"/>
  <c r="F604" i="1"/>
  <c r="E604" i="1"/>
  <c r="G602" i="1"/>
  <c r="G601" i="1"/>
  <c r="F600" i="1"/>
  <c r="E600" i="1"/>
  <c r="G595" i="1"/>
  <c r="G593" i="1"/>
  <c r="F592" i="1"/>
  <c r="E592" i="1"/>
  <c r="E557" i="1" s="1"/>
  <c r="G590" i="1"/>
  <c r="G589" i="1"/>
  <c r="G588" i="1"/>
  <c r="G587" i="1"/>
  <c r="G586" i="1"/>
  <c r="F585" i="1"/>
  <c r="E585" i="1"/>
  <c r="G583" i="1"/>
  <c r="G582" i="1"/>
  <c r="G581" i="1"/>
  <c r="G579" i="1"/>
  <c r="G577" i="1"/>
  <c r="G576" i="1"/>
  <c r="F575" i="1"/>
  <c r="G575" i="1" s="1"/>
  <c r="E575" i="1"/>
  <c r="G572" i="1"/>
  <c r="G570" i="1"/>
  <c r="G568" i="1"/>
  <c r="G567" i="1"/>
  <c r="G565" i="1"/>
  <c r="G562" i="1"/>
  <c r="G561" i="1"/>
  <c r="G560" i="1"/>
  <c r="F558" i="1"/>
  <c r="E558" i="1"/>
  <c r="G555" i="1"/>
  <c r="G554" i="1"/>
  <c r="G553" i="1"/>
  <c r="G552" i="1"/>
  <c r="G551" i="1"/>
  <c r="G550" i="1"/>
  <c r="E549" i="1"/>
  <c r="G549" i="1" s="1"/>
  <c r="G548" i="1"/>
  <c r="F546" i="1"/>
  <c r="F545" i="1"/>
  <c r="G543" i="1"/>
  <c r="G542" i="1"/>
  <c r="G541" i="1"/>
  <c r="G540" i="1"/>
  <c r="G539" i="1"/>
  <c r="G537" i="1"/>
  <c r="G536" i="1"/>
  <c r="G535" i="1"/>
  <c r="F534" i="1"/>
  <c r="E534" i="1"/>
  <c r="E473" i="1" s="1"/>
  <c r="G532" i="1"/>
  <c r="G531" i="1"/>
  <c r="G529" i="1"/>
  <c r="G528" i="1"/>
  <c r="F528" i="1"/>
  <c r="E528" i="1"/>
  <c r="G526" i="1"/>
  <c r="G525" i="1"/>
  <c r="F524" i="1"/>
  <c r="G524" i="1" s="1"/>
  <c r="E524" i="1"/>
  <c r="G522" i="1"/>
  <c r="G521" i="1"/>
  <c r="G520" i="1"/>
  <c r="F519" i="1"/>
  <c r="G519" i="1" s="1"/>
  <c r="E519" i="1"/>
  <c r="G517" i="1"/>
  <c r="G516" i="1"/>
  <c r="G515" i="1"/>
  <c r="G514" i="1"/>
  <c r="G513" i="1"/>
  <c r="G512" i="1"/>
  <c r="G511" i="1"/>
  <c r="F510" i="1"/>
  <c r="G510" i="1" s="1"/>
  <c r="E510" i="1"/>
  <c r="G508" i="1"/>
  <c r="G507" i="1"/>
  <c r="G506" i="1"/>
  <c r="G505" i="1"/>
  <c r="F505" i="1"/>
  <c r="E505" i="1"/>
  <c r="G503" i="1"/>
  <c r="G502" i="1"/>
  <c r="G500" i="1"/>
  <c r="G499" i="1"/>
  <c r="G498" i="1"/>
  <c r="F498" i="1"/>
  <c r="E498" i="1"/>
  <c r="G495" i="1"/>
  <c r="G494" i="1"/>
  <c r="G493" i="1"/>
  <c r="G492" i="1"/>
  <c r="G491" i="1"/>
  <c r="G488" i="1"/>
  <c r="G487" i="1"/>
  <c r="G486" i="1"/>
  <c r="G485" i="1"/>
  <c r="G484" i="1"/>
  <c r="G483" i="1"/>
  <c r="F483" i="1"/>
  <c r="E483" i="1"/>
  <c r="G481" i="1"/>
  <c r="G480" i="1"/>
  <c r="G479" i="1"/>
  <c r="G478" i="1"/>
  <c r="G477" i="1"/>
  <c r="G476" i="1"/>
  <c r="E476" i="1"/>
  <c r="G475" i="1"/>
  <c r="G474" i="1"/>
  <c r="F474" i="1"/>
  <c r="E474" i="1"/>
  <c r="G465" i="1"/>
  <c r="G464" i="1"/>
  <c r="G463" i="1"/>
  <c r="G462" i="1"/>
  <c r="G461" i="1"/>
  <c r="G459" i="1"/>
  <c r="G458" i="1"/>
  <c r="H457" i="1"/>
  <c r="G457" i="1"/>
  <c r="G456" i="1"/>
  <c r="G455" i="1"/>
  <c r="G454" i="1"/>
  <c r="G453" i="1"/>
  <c r="G452" i="1"/>
  <c r="G451" i="1"/>
  <c r="F450" i="1"/>
  <c r="E450" i="1"/>
  <c r="F449" i="1"/>
  <c r="G447" i="1"/>
  <c r="G446" i="1"/>
  <c r="G444" i="1"/>
  <c r="G443" i="1"/>
  <c r="G442" i="1"/>
  <c r="G441" i="1"/>
  <c r="G440" i="1"/>
  <c r="G439" i="1"/>
  <c r="G438" i="1"/>
  <c r="G437" i="1"/>
  <c r="G436" i="1"/>
  <c r="G435" i="1"/>
  <c r="F434" i="1"/>
  <c r="G434" i="1" s="1"/>
  <c r="E434" i="1"/>
  <c r="E433" i="1"/>
  <c r="G431" i="1"/>
  <c r="G430" i="1"/>
  <c r="G429" i="1"/>
  <c r="G428" i="1"/>
  <c r="G427" i="1"/>
  <c r="G426" i="1"/>
  <c r="G425" i="1"/>
  <c r="H424" i="1"/>
  <c r="G424" i="1"/>
  <c r="F423" i="1"/>
  <c r="E423" i="1"/>
  <c r="F422" i="1"/>
  <c r="G420" i="1"/>
  <c r="G419" i="1"/>
  <c r="G418" i="1"/>
  <c r="G417" i="1"/>
  <c r="F416" i="1"/>
  <c r="E416" i="1"/>
  <c r="F415" i="1"/>
  <c r="G413" i="1"/>
  <c r="G412" i="1"/>
  <c r="G411" i="1"/>
  <c r="H410" i="1"/>
  <c r="G410" i="1"/>
  <c r="F410" i="1"/>
  <c r="E410" i="1"/>
  <c r="H408" i="1"/>
  <c r="G408" i="1"/>
  <c r="G407" i="1"/>
  <c r="G406" i="1"/>
  <c r="G405" i="1"/>
  <c r="F404" i="1"/>
  <c r="E404" i="1"/>
  <c r="G402" i="1"/>
  <c r="G401" i="1"/>
  <c r="G400" i="1"/>
  <c r="G399" i="1"/>
  <c r="H398" i="1"/>
  <c r="G398" i="1"/>
  <c r="F398" i="1"/>
  <c r="E398" i="1"/>
  <c r="H396" i="1"/>
  <c r="G396" i="1"/>
  <c r="G395" i="1"/>
  <c r="G394" i="1"/>
  <c r="G393" i="1"/>
  <c r="G392" i="1"/>
  <c r="F391" i="1"/>
  <c r="G391" i="1" s="1"/>
  <c r="E391" i="1"/>
  <c r="G389" i="1"/>
  <c r="G388" i="1"/>
  <c r="F388" i="1"/>
  <c r="E388" i="1"/>
  <c r="G386" i="1"/>
  <c r="G385" i="1"/>
  <c r="G384" i="1"/>
  <c r="F384" i="1"/>
  <c r="E384" i="1"/>
  <c r="G382" i="1"/>
  <c r="G381" i="1"/>
  <c r="G380" i="1"/>
  <c r="G379" i="1"/>
  <c r="H378" i="1"/>
  <c r="G378" i="1"/>
  <c r="G377" i="1"/>
  <c r="G376" i="1"/>
  <c r="G375" i="1"/>
  <c r="G374" i="1"/>
  <c r="F374" i="1"/>
  <c r="E374" i="1"/>
  <c r="H374" i="1" s="1"/>
  <c r="G372" i="1"/>
  <c r="G371" i="1"/>
  <c r="F370" i="1"/>
  <c r="E370" i="1"/>
  <c r="G368" i="1"/>
  <c r="G367" i="1"/>
  <c r="F366" i="1"/>
  <c r="E366" i="1"/>
  <c r="G366" i="1" s="1"/>
  <c r="G364" i="1"/>
  <c r="F363" i="1"/>
  <c r="G363" i="1" s="1"/>
  <c r="E363" i="1"/>
  <c r="G361" i="1"/>
  <c r="G360" i="1"/>
  <c r="F360" i="1"/>
  <c r="E360" i="1"/>
  <c r="G358" i="1"/>
  <c r="G357" i="1"/>
  <c r="F357" i="1"/>
  <c r="E357" i="1"/>
  <c r="G355" i="1"/>
  <c r="F354" i="1"/>
  <c r="E354" i="1"/>
  <c r="G354" i="1" s="1"/>
  <c r="G352" i="1"/>
  <c r="G351" i="1"/>
  <c r="G350" i="1"/>
  <c r="F350" i="1"/>
  <c r="E350" i="1"/>
  <c r="G348" i="1"/>
  <c r="F346" i="1"/>
  <c r="G346" i="1" s="1"/>
  <c r="E346" i="1"/>
  <c r="G344" i="1"/>
  <c r="F343" i="1"/>
  <c r="G343" i="1" s="1"/>
  <c r="E343" i="1"/>
  <c r="G341" i="1"/>
  <c r="G340" i="1"/>
  <c r="G339" i="1"/>
  <c r="G338" i="1"/>
  <c r="G337" i="1"/>
  <c r="H336" i="1"/>
  <c r="G336" i="1"/>
  <c r="F336" i="1"/>
  <c r="E336" i="1"/>
  <c r="H334" i="1"/>
  <c r="G334" i="1"/>
  <c r="F333" i="1"/>
  <c r="E333" i="1"/>
  <c r="G331" i="1"/>
  <c r="G330" i="1"/>
  <c r="F330" i="1"/>
  <c r="E330" i="1"/>
  <c r="G328" i="1"/>
  <c r="G327" i="1"/>
  <c r="H326" i="1"/>
  <c r="G326" i="1"/>
  <c r="G325" i="1"/>
  <c r="G324" i="1"/>
  <c r="G323" i="1"/>
  <c r="G322" i="1"/>
  <c r="G321" i="1"/>
  <c r="G320" i="1"/>
  <c r="G319" i="1"/>
  <c r="H318" i="1"/>
  <c r="G318" i="1"/>
  <c r="G317" i="1"/>
  <c r="G316" i="1"/>
  <c r="G315" i="1"/>
  <c r="G314" i="1"/>
  <c r="G313" i="1"/>
  <c r="G312" i="1"/>
  <c r="G311" i="1"/>
  <c r="H310" i="1"/>
  <c r="G310" i="1"/>
  <c r="G309" i="1"/>
  <c r="G308" i="1"/>
  <c r="G307" i="1"/>
  <c r="G306" i="1"/>
  <c r="G305" i="1"/>
  <c r="G304" i="1"/>
  <c r="G303" i="1"/>
  <c r="H302" i="1"/>
  <c r="G302" i="1"/>
  <c r="F302" i="1"/>
  <c r="E302" i="1"/>
  <c r="H300" i="1"/>
  <c r="G300" i="1"/>
  <c r="G299" i="1"/>
  <c r="G298" i="1"/>
  <c r="F298" i="1"/>
  <c r="E298" i="1"/>
  <c r="H296" i="1"/>
  <c r="G296" i="1"/>
  <c r="F294" i="1"/>
  <c r="G294" i="1" s="1"/>
  <c r="E294" i="1"/>
  <c r="G292" i="1"/>
  <c r="G291" i="1"/>
  <c r="G290" i="1"/>
  <c r="F290" i="1"/>
  <c r="E290" i="1"/>
  <c r="G288" i="1"/>
  <c r="H287" i="1"/>
  <c r="G287" i="1"/>
  <c r="F286" i="1"/>
  <c r="G286" i="1" s="1"/>
  <c r="E286" i="1"/>
  <c r="G283" i="1"/>
  <c r="H282" i="1"/>
  <c r="G282" i="1"/>
  <c r="G281" i="1"/>
  <c r="G280" i="1"/>
  <c r="G279" i="1"/>
  <c r="F278" i="1"/>
  <c r="G278" i="1" s="1"/>
  <c r="E278" i="1"/>
  <c r="G276" i="1"/>
  <c r="G275" i="1"/>
  <c r="G274" i="1"/>
  <c r="G273" i="1"/>
  <c r="G272" i="1"/>
  <c r="H271" i="1"/>
  <c r="G271" i="1"/>
  <c r="F271" i="1"/>
  <c r="E271" i="1"/>
  <c r="H269" i="1"/>
  <c r="G269" i="1"/>
  <c r="G268" i="1"/>
  <c r="G267" i="1"/>
  <c r="G266" i="1"/>
  <c r="G265" i="1"/>
  <c r="G264" i="1"/>
  <c r="G263" i="1"/>
  <c r="G262" i="1"/>
  <c r="H261" i="1"/>
  <c r="G261" i="1"/>
  <c r="F261" i="1"/>
  <c r="E261" i="1"/>
  <c r="H259" i="1"/>
  <c r="G259" i="1"/>
  <c r="G258" i="1"/>
  <c r="G257" i="1"/>
  <c r="G256" i="1"/>
  <c r="G255" i="1"/>
  <c r="G254" i="1"/>
  <c r="G253" i="1"/>
  <c r="G252" i="1"/>
  <c r="H251" i="1"/>
  <c r="G251" i="1"/>
  <c r="G250" i="1"/>
  <c r="G249" i="1"/>
  <c r="G248" i="1"/>
  <c r="G247" i="1"/>
  <c r="G246" i="1"/>
  <c r="G245" i="1"/>
  <c r="F244" i="1"/>
  <c r="E244" i="1"/>
  <c r="H244" i="1" s="1"/>
  <c r="G241" i="1"/>
  <c r="G240" i="1"/>
  <c r="G239" i="1"/>
  <c r="G238" i="1"/>
  <c r="H237" i="1"/>
  <c r="G237" i="1"/>
  <c r="G236" i="1"/>
  <c r="G235" i="1"/>
  <c r="G234" i="1"/>
  <c r="G233" i="1"/>
  <c r="G232" i="1"/>
  <c r="F232" i="1"/>
  <c r="E232" i="1"/>
  <c r="F231" i="1"/>
  <c r="G231" i="1" s="1"/>
  <c r="E231" i="1"/>
  <c r="G229" i="1"/>
  <c r="G228" i="1"/>
  <c r="G227" i="1"/>
  <c r="G226" i="1"/>
  <c r="G225" i="1"/>
  <c r="G224" i="1"/>
  <c r="G223" i="1"/>
  <c r="H222" i="1"/>
  <c r="G222" i="1"/>
  <c r="G221" i="1"/>
  <c r="F220" i="1"/>
  <c r="G220" i="1" s="1"/>
  <c r="E220" i="1"/>
  <c r="G218" i="1"/>
  <c r="G217" i="1"/>
  <c r="G216" i="1"/>
  <c r="G215" i="1"/>
  <c r="H214" i="1"/>
  <c r="F214" i="1"/>
  <c r="G214" i="1" s="1"/>
  <c r="E214" i="1"/>
  <c r="G212" i="1"/>
  <c r="H211" i="1"/>
  <c r="G211" i="1"/>
  <c r="F210" i="1"/>
  <c r="E210" i="1"/>
  <c r="G208" i="1"/>
  <c r="G207" i="1"/>
  <c r="G206" i="1"/>
  <c r="H205" i="1"/>
  <c r="G205" i="1"/>
  <c r="F205" i="1"/>
  <c r="E205" i="1"/>
  <c r="H204" i="1"/>
  <c r="G203" i="1"/>
  <c r="G202" i="1"/>
  <c r="H201" i="1"/>
  <c r="G201" i="1"/>
  <c r="G200" i="1"/>
  <c r="G199" i="1"/>
  <c r="G198" i="1"/>
  <c r="G197" i="1"/>
  <c r="F196" i="1"/>
  <c r="G196" i="1" s="1"/>
  <c r="E196" i="1"/>
  <c r="G194" i="1"/>
  <c r="G193" i="1"/>
  <c r="G192" i="1"/>
  <c r="G191" i="1"/>
  <c r="F191" i="1"/>
  <c r="E191" i="1"/>
  <c r="G189" i="1"/>
  <c r="G188" i="1"/>
  <c r="H187" i="1"/>
  <c r="G187" i="1"/>
  <c r="G186" i="1"/>
  <c r="G185" i="1"/>
  <c r="F184" i="1"/>
  <c r="E184" i="1"/>
  <c r="G182" i="1"/>
  <c r="H181" i="1"/>
  <c r="G181" i="1"/>
  <c r="G180" i="1"/>
  <c r="G179" i="1"/>
  <c r="G178" i="1"/>
  <c r="G177" i="1"/>
  <c r="G176" i="1"/>
  <c r="G175" i="1"/>
  <c r="G174" i="1"/>
  <c r="H173" i="1"/>
  <c r="G173" i="1"/>
  <c r="G172" i="1"/>
  <c r="G171" i="1"/>
  <c r="G170" i="1"/>
  <c r="G169" i="1"/>
  <c r="F169" i="1"/>
  <c r="E169" i="1"/>
  <c r="G167" i="1"/>
  <c r="G166" i="1"/>
  <c r="G165" i="1"/>
  <c r="G164" i="1"/>
  <c r="H163" i="1"/>
  <c r="G163" i="1"/>
  <c r="G162" i="1"/>
  <c r="G161" i="1"/>
  <c r="F160" i="1"/>
  <c r="E160" i="1"/>
  <c r="F159" i="1"/>
  <c r="E159" i="1"/>
  <c r="E152" i="1"/>
  <c r="G147" i="1"/>
  <c r="G146" i="1"/>
  <c r="G145" i="1"/>
  <c r="F144" i="1"/>
  <c r="G144" i="1" s="1"/>
  <c r="E144" i="1"/>
  <c r="G140" i="1"/>
  <c r="G139" i="1"/>
  <c r="G138" i="1"/>
  <c r="F138" i="1"/>
  <c r="F152" i="1" s="1"/>
  <c r="G152" i="1" s="1"/>
  <c r="E138" i="1"/>
  <c r="G129" i="1"/>
  <c r="G127" i="1"/>
  <c r="G126" i="1"/>
  <c r="G125" i="1"/>
  <c r="G124" i="1"/>
  <c r="F124" i="1"/>
  <c r="E124" i="1"/>
  <c r="G120" i="1"/>
  <c r="G119" i="1"/>
  <c r="H118" i="1"/>
  <c r="G118" i="1"/>
  <c r="F118" i="1"/>
  <c r="F132" i="1" s="1"/>
  <c r="G132" i="1" s="1"/>
  <c r="E118" i="1"/>
  <c r="E132" i="1" s="1"/>
  <c r="H453" i="1" s="1"/>
  <c r="D112" i="1"/>
  <c r="G75" i="1"/>
  <c r="G73" i="1"/>
  <c r="G63" i="1"/>
  <c r="G65" i="1" s="1"/>
  <c r="H159" i="1" l="1"/>
  <c r="H129" i="1"/>
  <c r="H161" i="1"/>
  <c r="H185" i="1"/>
  <c r="H210" i="1"/>
  <c r="G244" i="1"/>
  <c r="F243" i="1"/>
  <c r="H257" i="1"/>
  <c r="H267" i="1"/>
  <c r="H280" i="1"/>
  <c r="H297" i="1"/>
  <c r="E285" i="1"/>
  <c r="H285" i="1" s="1"/>
  <c r="H333" i="1"/>
  <c r="H354" i="1"/>
  <c r="H419" i="1"/>
  <c r="H433" i="1"/>
  <c r="H447" i="1"/>
  <c r="G763" i="1"/>
  <c r="H126" i="1"/>
  <c r="H160" i="1"/>
  <c r="H167" i="1"/>
  <c r="H169" i="1"/>
  <c r="H177" i="1"/>
  <c r="H184" i="1"/>
  <c r="H193" i="1"/>
  <c r="G210" i="1"/>
  <c r="H218" i="1"/>
  <c r="H226" i="1"/>
  <c r="H233" i="1"/>
  <c r="H241" i="1"/>
  <c r="H247" i="1"/>
  <c r="H255" i="1"/>
  <c r="H265" i="1"/>
  <c r="H275" i="1"/>
  <c r="H278" i="1"/>
  <c r="F285" i="1"/>
  <c r="G285" i="1" s="1"/>
  <c r="H291" i="1"/>
  <c r="H306" i="1"/>
  <c r="H314" i="1"/>
  <c r="H322" i="1"/>
  <c r="G333" i="1"/>
  <c r="H340" i="1"/>
  <c r="H343" i="1"/>
  <c r="H352" i="1"/>
  <c r="H364" i="1"/>
  <c r="H386" i="1"/>
  <c r="H388" i="1"/>
  <c r="H404" i="1"/>
  <c r="G404" i="1"/>
  <c r="H417" i="1"/>
  <c r="F433" i="1"/>
  <c r="G433" i="1" s="1"/>
  <c r="H441" i="1"/>
  <c r="H445" i="1"/>
  <c r="G534" i="1"/>
  <c r="E599" i="1"/>
  <c r="G764" i="1"/>
  <c r="E763" i="1"/>
  <c r="H370" i="1"/>
  <c r="G370" i="1"/>
  <c r="H450" i="1"/>
  <c r="E449" i="1"/>
  <c r="H449" i="1" s="1"/>
  <c r="H464" i="1"/>
  <c r="H462" i="1"/>
  <c r="H460" i="1"/>
  <c r="H444" i="1"/>
  <c r="H442" i="1"/>
  <c r="H440" i="1"/>
  <c r="H438" i="1"/>
  <c r="H436" i="1"/>
  <c r="H431" i="1"/>
  <c r="H429" i="1"/>
  <c r="H427" i="1"/>
  <c r="H425" i="1"/>
  <c r="H420" i="1"/>
  <c r="H418" i="1"/>
  <c r="H413" i="1"/>
  <c r="H411" i="1"/>
  <c r="H407" i="1"/>
  <c r="H405" i="1"/>
  <c r="H401" i="1"/>
  <c r="H399" i="1"/>
  <c r="H395" i="1"/>
  <c r="H393" i="1"/>
  <c r="H389" i="1"/>
  <c r="H385" i="1"/>
  <c r="H381" i="1"/>
  <c r="H379" i="1"/>
  <c r="H377" i="1"/>
  <c r="H375" i="1"/>
  <c r="H371" i="1"/>
  <c r="H367" i="1"/>
  <c r="H361" i="1"/>
  <c r="H355" i="1"/>
  <c r="H351" i="1"/>
  <c r="H347" i="1"/>
  <c r="H295" i="1"/>
  <c r="H202" i="1"/>
  <c r="H200" i="1"/>
  <c r="H198" i="1"/>
  <c r="H194" i="1"/>
  <c r="H461" i="1"/>
  <c r="H458" i="1"/>
  <c r="H456" i="1"/>
  <c r="H454" i="1"/>
  <c r="H452" i="1"/>
  <c r="H446" i="1"/>
  <c r="H443" i="1"/>
  <c r="H435" i="1"/>
  <c r="H428" i="1"/>
  <c r="H402" i="1"/>
  <c r="H392" i="1"/>
  <c r="H380" i="1"/>
  <c r="H368" i="1"/>
  <c r="H346" i="1"/>
  <c r="H344" i="1"/>
  <c r="H331" i="1"/>
  <c r="H327" i="1"/>
  <c r="H325" i="1"/>
  <c r="H323" i="1"/>
  <c r="H321" i="1"/>
  <c r="H319" i="1"/>
  <c r="H317" i="1"/>
  <c r="H315" i="1"/>
  <c r="H313" i="1"/>
  <c r="H311" i="1"/>
  <c r="H309" i="1"/>
  <c r="H307" i="1"/>
  <c r="H305" i="1"/>
  <c r="H303" i="1"/>
  <c r="H299" i="1"/>
  <c r="H283" i="1"/>
  <c r="H281" i="1"/>
  <c r="H279" i="1"/>
  <c r="H217" i="1"/>
  <c r="H215" i="1"/>
  <c r="H208" i="1"/>
  <c r="H206" i="1"/>
  <c r="H197" i="1"/>
  <c r="H192" i="1"/>
  <c r="H188" i="1"/>
  <c r="H186" i="1"/>
  <c r="H182" i="1"/>
  <c r="H180" i="1"/>
  <c r="H178" i="1"/>
  <c r="H176" i="1"/>
  <c r="H174" i="1"/>
  <c r="H172" i="1"/>
  <c r="H170" i="1"/>
  <c r="H166" i="1"/>
  <c r="H164" i="1"/>
  <c r="H162" i="1"/>
  <c r="H127" i="1"/>
  <c r="H125" i="1"/>
  <c r="H119" i="1"/>
  <c r="H463" i="1"/>
  <c r="H437" i="1"/>
  <c r="H430" i="1"/>
  <c r="H406" i="1"/>
  <c r="H394" i="1"/>
  <c r="H382" i="1"/>
  <c r="H372" i="1"/>
  <c r="H358" i="1"/>
  <c r="H341" i="1"/>
  <c r="H339" i="1"/>
  <c r="H337" i="1"/>
  <c r="H294" i="1"/>
  <c r="H292" i="1"/>
  <c r="H290" i="1"/>
  <c r="H288" i="1"/>
  <c r="H286" i="1"/>
  <c r="H276" i="1"/>
  <c r="H274" i="1"/>
  <c r="H272" i="1"/>
  <c r="H268" i="1"/>
  <c r="H266" i="1"/>
  <c r="H264" i="1"/>
  <c r="H262" i="1"/>
  <c r="H258" i="1"/>
  <c r="H256" i="1"/>
  <c r="H254" i="1"/>
  <c r="H252" i="1"/>
  <c r="H250" i="1"/>
  <c r="H248" i="1"/>
  <c r="H246" i="1"/>
  <c r="H240" i="1"/>
  <c r="H238" i="1"/>
  <c r="H236" i="1"/>
  <c r="H234" i="1"/>
  <c r="H232" i="1"/>
  <c r="H231" i="1"/>
  <c r="H229" i="1"/>
  <c r="H227" i="1"/>
  <c r="H225" i="1"/>
  <c r="H223" i="1"/>
  <c r="H221" i="1"/>
  <c r="H212" i="1"/>
  <c r="H199" i="1"/>
  <c r="F467" i="1"/>
  <c r="G159" i="1"/>
  <c r="H171" i="1"/>
  <c r="H179" i="1"/>
  <c r="H220" i="1"/>
  <c r="H228" i="1"/>
  <c r="H235" i="1"/>
  <c r="H249" i="1"/>
  <c r="H298" i="1"/>
  <c r="H308" i="1"/>
  <c r="H316" i="1"/>
  <c r="H324" i="1"/>
  <c r="H366" i="1"/>
  <c r="H376" i="1"/>
  <c r="H384" i="1"/>
  <c r="H423" i="1"/>
  <c r="G423" i="1"/>
  <c r="E422" i="1"/>
  <c r="H455" i="1"/>
  <c r="H465" i="1"/>
  <c r="E546" i="1"/>
  <c r="H120" i="1"/>
  <c r="H124" i="1"/>
  <c r="H132" i="1"/>
  <c r="G160" i="1"/>
  <c r="H165" i="1"/>
  <c r="H175" i="1"/>
  <c r="G184" i="1"/>
  <c r="H189" i="1"/>
  <c r="H191" i="1"/>
  <c r="H203" i="1"/>
  <c r="H207" i="1"/>
  <c r="H216" i="1"/>
  <c r="H224" i="1"/>
  <c r="H239" i="1"/>
  <c r="E243" i="1"/>
  <c r="H243" i="1" s="1"/>
  <c r="H245" i="1"/>
  <c r="H253" i="1"/>
  <c r="H263" i="1"/>
  <c r="H273" i="1"/>
  <c r="H304" i="1"/>
  <c r="H312" i="1"/>
  <c r="H320" i="1"/>
  <c r="H328" i="1"/>
  <c r="H330" i="1"/>
  <c r="H338" i="1"/>
  <c r="H348" i="1"/>
  <c r="H350" i="1"/>
  <c r="H360" i="1"/>
  <c r="H363" i="1"/>
  <c r="H400" i="1"/>
  <c r="H412" i="1"/>
  <c r="H416" i="1"/>
  <c r="G416" i="1"/>
  <c r="E415" i="1"/>
  <c r="H426" i="1"/>
  <c r="H439" i="1"/>
  <c r="H451" i="1"/>
  <c r="H459" i="1"/>
  <c r="F473" i="1"/>
  <c r="G592" i="1"/>
  <c r="G668" i="1"/>
  <c r="G680" i="1"/>
  <c r="E736" i="1"/>
  <c r="G736" i="1" s="1"/>
  <c r="G737" i="1"/>
  <c r="H357" i="1"/>
  <c r="G450" i="1"/>
  <c r="G585" i="1"/>
  <c r="G616" i="1"/>
  <c r="G677" i="1"/>
  <c r="G730" i="1"/>
  <c r="F729" i="1"/>
  <c r="G729" i="1" s="1"/>
  <c r="H196" i="1"/>
  <c r="H391" i="1"/>
  <c r="H434" i="1"/>
  <c r="G449" i="1"/>
  <c r="G558" i="1"/>
  <c r="F557" i="1"/>
  <c r="G557" i="1" s="1"/>
  <c r="G600" i="1"/>
  <c r="F599" i="1"/>
  <c r="G599" i="1" s="1"/>
  <c r="H415" i="1" l="1"/>
  <c r="G415" i="1"/>
  <c r="E545" i="1"/>
  <c r="G546" i="1"/>
  <c r="G473" i="1"/>
  <c r="F781" i="1"/>
  <c r="E467" i="1"/>
  <c r="G467" i="1" s="1"/>
  <c r="H422" i="1"/>
  <c r="G422" i="1"/>
  <c r="G243" i="1"/>
  <c r="G545" i="1" l="1"/>
  <c r="E781" i="1"/>
  <c r="G781" i="1" s="1"/>
</calcChain>
</file>

<file path=xl/sharedStrings.xml><?xml version="1.0" encoding="utf-8"?>
<sst xmlns="http://schemas.openxmlformats.org/spreadsheetml/2006/main" count="1371" uniqueCount="722">
  <si>
    <t>Lampiran : 24</t>
  </si>
  <si>
    <t>PEMERINTAH KOTA YOGYAKARTA</t>
  </si>
  <si>
    <r>
      <t xml:space="preserve">DINAS PERTANAHAN DAN TATA RUANG </t>
    </r>
    <r>
      <rPr>
        <b/>
        <i/>
        <sz val="12"/>
        <color theme="1"/>
        <rFont val="Times New Roman"/>
        <family val="1"/>
      </rPr>
      <t>(KUNDHA NITI MANDALA SARTA TATA SASANA)</t>
    </r>
  </si>
  <si>
    <t>CATATAN ATAS LAPORAN KEUANGAN</t>
  </si>
  <si>
    <t>UNTUK TAHUN YANG BERAKHIR SAMPAI DENGAN 31 DESEMBER 2022</t>
  </si>
  <si>
    <t>Bab I</t>
  </si>
  <si>
    <t>Pendahuluan</t>
  </si>
  <si>
    <t>1.1</t>
  </si>
  <si>
    <t>Maksud dan tujuan penyusunan laporan keuangan SKPD</t>
  </si>
  <si>
    <t>1.1.1.</t>
  </si>
  <si>
    <t>Maksud penyusunan laporan keuangan SKPD adalah:</t>
  </si>
  <si>
    <t>a.</t>
  </si>
  <si>
    <t>Menyediakan informasi yang relevan mengenai posisi keuangan dan seluruh transaksi yang dilakukan oleh SKPD selama periode pelaporan tahun 2022; dan</t>
  </si>
  <si>
    <t>b.</t>
  </si>
  <si>
    <t>Mengetahui nilai sumber daya ekonomi yang dimanfaatkan untuk melaksanakan kegiatan operasional, menilai kondisi keuangan, mengevaluasi efektifitas dan efisiensi SKPD dan membantu menentukan ketaatannya terhadap peraturan perundang-undangan.</t>
  </si>
  <si>
    <t>1.1.2.</t>
  </si>
  <si>
    <t>Tujuan penyusunan laporan keuangan SKPD adalah:</t>
  </si>
  <si>
    <t>Menyediakan informasi apakah cara memperoleh pendapatan dan alokasinya telah sesuai dengan target yang ditetapkan dan sesuai peraturan perundang-undangan;</t>
  </si>
  <si>
    <t>Menyediakan informasi mengenai jumlah sumber daya ekonomi yang digunakan dalam kegiatan SKPD serta hasil-hasil yang dicapai;</t>
  </si>
  <si>
    <t>c.</t>
  </si>
  <si>
    <t>Menyediakan informasi mengenai perubahan posisi keuangan SKPD, apakah mengalami kenaikan atau penurunan, sebagai akibat kegiatan yang dilakukan selama Tahun Anggaran 2022.</t>
  </si>
  <si>
    <t>1.2</t>
  </si>
  <si>
    <t>Landasan hukum penyusunan laporan keuangan SKPD</t>
  </si>
  <si>
    <t>Pengelolaan Keuangan Daerah Kota Yogyakarta Tahun Anggaran 2022 berdasarkan:</t>
  </si>
  <si>
    <t>Undang-Undang Nomor 17 Tahun 2003 tentang Keuangan Negara;</t>
  </si>
  <si>
    <t>Undang-Undang Nomor 1 Tahun 2004 tentang Perbendaharaan Negara;</t>
  </si>
  <si>
    <t>Undang-Undang Nomor 33 Tahun 2004 tentang Perimbangan Keuangan Antara Pemerintah Pusat dan Pemerintahan Daerah;</t>
  </si>
  <si>
    <t>d.</t>
  </si>
  <si>
    <t>Undang-Undang Nomor 23 Tahun 2014 tentang Pemerintahan Daerah sebagaimana telah diubah beberapa kali terakhir dengan Undang-Undang Nomor 9 Tahun 2015 tentang Perubahan Kedua atas Undang-Undang Nomor 23 Tahun 2014 tentang Pemerintahan Daerah;</t>
  </si>
  <si>
    <t>e.</t>
  </si>
  <si>
    <t>Peraturan Pemerintah Nomor 12 Tahun 2019 tentang Pengelolaan Keuangan Daerah;</t>
  </si>
  <si>
    <t>f.</t>
  </si>
  <si>
    <t>Peraturan Pemerintah Nomor 71 Tahun 2010 tentang Standar Akuntansi Pemerintahan;</t>
  </si>
  <si>
    <t>g.</t>
  </si>
  <si>
    <t>Peraturan Menteri Dalam Negeri Nomor 64 Tahun 2013 tentang Penerapan Standar Akuntansi Pemerintahan Berbasis Akrual pada Pemerintah Daerah;</t>
  </si>
  <si>
    <t>h.</t>
  </si>
  <si>
    <t>Peraturan Menteri Dalam Negeri Nomor 64 Tahun 2020 tentang Pedoman Penyusunan Anggaran Pendapatan dan Belanja Daerah Tahun Anggaran 2021;</t>
  </si>
  <si>
    <t>i.</t>
  </si>
  <si>
    <t>Peraturan Menteri Dalam Negeri Nomor 77 Tahun 2020 tentang Pedoman Teknis Pengelolaan Keuangan Daerah;</t>
  </si>
  <si>
    <t>j.</t>
  </si>
  <si>
    <t>Peraturan Gubernur Daerah Istimewa Yogyakarta Nomor 59 Tahun 2020 tentang Rencana Kerja Pemerintah Daerah Tahun 2021;</t>
  </si>
  <si>
    <t>k.</t>
  </si>
  <si>
    <r>
      <rPr>
        <sz val="12"/>
        <color indexed="8"/>
        <rFont val="Times New Roman"/>
        <family val="1"/>
      </rPr>
      <t>Peraturan Daerah Kota Yogyakarta Nomor 1 Tahun 2007 tentang Rencana Pembangunan Jangka Panjang Daerah Kota Yogyakarta Tahun 2005-2025;</t>
    </r>
  </si>
  <si>
    <t>l.</t>
  </si>
  <si>
    <t>Peraturan Daerah Kota Yogyakarta Nomor 11 Tahun 2017 tentang Rencana Pembangunan Jangka Menengah Daerah Kota Yogyakarta Tahun 2017-2022;</t>
  </si>
  <si>
    <t>m.</t>
  </si>
  <si>
    <t>Peraturan Daerah Kota Yogyakarta No. 14 Tahun 2021 tentang Anggaran Pendapatan dan Belanja Daerah Tahun Anggaran 2022;</t>
  </si>
  <si>
    <t>n.</t>
  </si>
  <si>
    <t>Peraturan Daerah Kota Yogyakarta Nomor 5 Tahun 2022 tentang Perubahan Anggaran Pendapatan dan Belanja Daerah Tahun Anggaran 2022.</t>
  </si>
  <si>
    <t>1.3</t>
  </si>
  <si>
    <t>Sistematika penulisan catatan atas laporan keuangan SKPD</t>
  </si>
  <si>
    <t>Sistematika penulisan catatan atas laporan keuangan Tahun Anggaran 2022 adalah sebagai berikut:</t>
  </si>
  <si>
    <t>BAB I</t>
  </si>
  <si>
    <t>PENDAHULUAN</t>
  </si>
  <si>
    <t>Memuat maksud dan tujuan penyusunan laporan keuangan pemerintah daerah, landasan hukum penyusunan laporan keuangan, dan sistematika penulisan catatan atas laporan keuangan pemerintah daerah.</t>
  </si>
  <si>
    <t>BAB II</t>
  </si>
  <si>
    <t>IKHTISAR PENCAPAIAN KINERJA KEUANGAN</t>
  </si>
  <si>
    <t>Memuat ikhtisar realisasi pencapaian kinerja APBD menurut bidang, berupa gambaran realisasi pencapaian efektivitas dan efisiensi serta kendala/hambatan yang dihadapi dalam pencapaian target.</t>
  </si>
  <si>
    <t>BAB III</t>
  </si>
  <si>
    <t>PENJELASAN POS-POS PELAPORAN KEUANGAN</t>
  </si>
  <si>
    <t>Mengungkapkan informasi yang diharuskan oleh Pernyataan Standar Akuntansi Pemerintahan yang belum disajikan dalam lembar muka laporan keuangan.</t>
  </si>
  <si>
    <t>BAB IV</t>
  </si>
  <si>
    <t>PENJELASAN ATAS INFORMASI-INFORMASI NON KEUANGAN</t>
  </si>
  <si>
    <t>Memuat informasi tentang hal-hal non keuangan yang belum diinformasikan dalam bagian manapun dari laporan keuangan, meliputi letak geografis, luas wilayah, penduduk dan informasi relevan lainnya.</t>
  </si>
  <si>
    <t>BAB V</t>
  </si>
  <si>
    <t>PENUTUP</t>
  </si>
  <si>
    <t>Memuat uraian penutup berupa kesimpulan-kesimpulan penting dari laporan keuangan Laporan Realisasi Anggaran, Neraca, Laporan Operasional dan Laporan Perubahan Ekuitas.</t>
  </si>
  <si>
    <t>Bab II</t>
  </si>
  <si>
    <t>Ikhtisar Pencapaian kinerja keuangan SKPD</t>
  </si>
  <si>
    <t>2.1</t>
  </si>
  <si>
    <t>Ikhtisar realisasi pencapaian target kinerja keuangan SKPD</t>
  </si>
  <si>
    <t>Realisasi Anggaran Pendapatan dan Belanja Daerah Tahun Anggaran 2022 dan perkembangannya dibanding Realisasi Anggaran Pendapatan dan Belanja Daerah Tahun Anggaran 2021 dapat dilihat pada tabel berikut.</t>
  </si>
  <si>
    <t>Tabel 2.1 Realisasi APBD Tahun Anggaran 2022</t>
  </si>
  <si>
    <t>Uraian</t>
  </si>
  <si>
    <t>Target (Rp)</t>
  </si>
  <si>
    <t>Realisasi (Rp)</t>
  </si>
  <si>
    <t>%</t>
  </si>
  <si>
    <t>PENDAPATAN</t>
  </si>
  <si>
    <t>BELANJA</t>
  </si>
  <si>
    <t>Surplus (defisit)</t>
  </si>
  <si>
    <t>Tabel 2.2 Perkembangan Realisasi APBD Tahun Anggaran 2021 dan 2022</t>
  </si>
  <si>
    <t>Realisasi Pendapatan SKPD Tahun Anggaran 2022 sebesar Rp 0 atau 0% dari target sebesar Rp 0 naik 0% dibanding realisasi Tahun Anggaran 2021 sebesar Rp 0.</t>
  </si>
  <si>
    <t>Realisasi Belanja SKPD Tahun Anggaran 2022 sebesar Rp10.716.581.403 atau 38,47% dari target sebesar Rp 27.854.378.903 turun 44,78% dibanding realisasi Tahun Anggaran 2021 sebesar Rp 40.537.281.918.</t>
  </si>
  <si>
    <t>2.1.1</t>
  </si>
  <si>
    <t>Pendapatan</t>
  </si>
  <si>
    <t>Pendapatan Asli Daerah (PAD) Tahun Anggaran 2022 terdiri dari Pajak Daerah mempunyai kontribusi sebesar 0%, Retribusi Daerah sebesar 0%, Hasil Pengelolaan Kekayaan Daerah yang Dipisahkan  sebesar 0% serta Lain-lain PAD yang Sah sebesar 0%. Realisasi Pendapatan Asli Daerah (PAD) pada Tahun Anggaran 2022 sebesar Rp 0 meningkat sebesar 0% dibanding realisasi Tahun Anggaran 2021 sebesar Rp 0. Gambaran lebih lengkap realisasi Pendapatan Asli Daerah (PAD) Tahun Anggaran 2022 dapat dilihat pada tabel berikut.</t>
  </si>
  <si>
    <t>Tabel 2.3 Anggaran dan Realisasi Pendapatan APBD Tahun Anggaran 2022 Berdasarkan Jenis Pendapatan</t>
  </si>
  <si>
    <t>No</t>
  </si>
  <si>
    <t>Target</t>
  </si>
  <si>
    <t xml:space="preserve">Realisasi </t>
  </si>
  <si>
    <t>Kontribusi</t>
  </si>
  <si>
    <t>(Rp)</t>
  </si>
  <si>
    <t>(%)</t>
  </si>
  <si>
    <t>Pendapatan Asli Daerah (PAD)</t>
  </si>
  <si>
    <t>Nihil</t>
  </si>
  <si>
    <t>Pajak Daerah</t>
  </si>
  <si>
    <t>Retribusi Daerah</t>
  </si>
  <si>
    <t>Hasil Pengelolaan Kekayaan Daerah yang Dipisahkan</t>
  </si>
  <si>
    <t>Lain-lain PAD yang Sah</t>
  </si>
  <si>
    <t>Pendapatan Daerah</t>
  </si>
  <si>
    <t>Tabel 2.4 Perkembangan Realisasi APBD Tahun Anggaran 2021 dan 2022 Berdasarkan Jenis Pendapatan</t>
  </si>
  <si>
    <t>2.1.2</t>
  </si>
  <si>
    <t>Belanja</t>
  </si>
  <si>
    <t>Belanja Operasi meliputi Belanja Pegawai, Belanja Barang dan Jasa, Belanja Hibah, dan Belanja Bantuan Sosial.  Proporsi Belanja Operasi  terhadap Belanja sebesar 36,52%. Realisasi Belanja Operasi pada Tahun Anggaran 2022 sebesar Rp 9.390.065.341,00 meningkat sebesar 5,45% dibanding realisasi Tahun Anggaran 2021 sebesar Rp 8.904.487.238,00.</t>
  </si>
  <si>
    <t>Belanja Modal meliputi Belanja Tanah, Belanja Peralatan dan Mesin, Belanja Gedung dan Bangunan, Belanja Modal Jalan, Jaringan dan Irigasi, Belanja Aset Tetap Lainnya, Belanja Modal Aset Lainnya. Proporsi Belanja Modal  terhadap Belanja sebesar 63,48%. Realisasi Belanja Modal pada Tahun Anggaran 2022 sebesar Rp 1,326,516,062 atau sebesar 7,50% dari Anggaran Tahun 2022 sebesar Rp 17.682.627.898,00 menurun sebesar 95,81% dibanding realisasi Tahun Anggaran 2021 sebesar Rp 31.632.794.680. Gambaran lebih lengkap realisasi Belanja Operasi dan Belanja Modal Tahun Anggaran 2022 dapat dilihat pada tabel berikut.</t>
  </si>
  <si>
    <t>Tabel 2.5 Anggaran  dan Realisasi Belanja APBD Tahun Anggaran 2022 Berdasarkan Jenis Belanja</t>
  </si>
  <si>
    <t>Realisasi</t>
  </si>
  <si>
    <t>Proporsi</t>
  </si>
  <si>
    <t>Belanja Operasi</t>
  </si>
  <si>
    <t>Belanja Pegawai</t>
  </si>
  <si>
    <t>Belanja Barang dan Jasa</t>
  </si>
  <si>
    <t>Belanja Hibah</t>
  </si>
  <si>
    <t>Belanja Bantuan Sosial</t>
  </si>
  <si>
    <t>Belanja Modal</t>
  </si>
  <si>
    <t>Belanja Tanah</t>
  </si>
  <si>
    <t>Belanja Peralatan dan Mesin</t>
  </si>
  <si>
    <t>Belanja Gedung dan Bangunan</t>
  </si>
  <si>
    <t>Belanja Modal Jalan, Jaringan, dan Irigasi</t>
  </si>
  <si>
    <t>Belanja Aset Tetap Lainnya</t>
  </si>
  <si>
    <t>Belanja Modal Aset Lainnya</t>
  </si>
  <si>
    <t>Jumlah Belanja</t>
  </si>
  <si>
    <t>Tabel 2.6 Perkembangan Realisasi Belanja APBD Tahun Anggaran 2021 dan 2022 Berdasarkan Jenis Belanja</t>
  </si>
  <si>
    <t>Tabel 2.7 Anggaran  dan Realisasi Belanja APBD Tahun Anggaran 2022 Berdasarkan Program, Kegiatan dan Sub Kegiatan</t>
  </si>
  <si>
    <t>PROGRAM PENYELENGGARAAN PENATAAN RUANG</t>
  </si>
  <si>
    <t>Penetapan Kebijakan dalam rangka Pelaksanaan Penataan Ruang</t>
  </si>
  <si>
    <t>Belanja Alat/Bahan untuk Kegiatan KantorBahan Cetak</t>
  </si>
  <si>
    <t>Belanja Makanan dan Minuman Rapat</t>
  </si>
  <si>
    <t>Belanja Jasa Tenaga Administrasi</t>
  </si>
  <si>
    <t>Belanja Jasa Tenaga Ahli</t>
  </si>
  <si>
    <t>Belanja Iuran Jaminan Kesehatan bagi Non ASN</t>
  </si>
  <si>
    <t>Belanja Iuran Jaminan Kecelakaan Kerja bagi Non ASN</t>
  </si>
  <si>
    <t>Belanja Iuran Jaminan Kematian bagi Non ASN</t>
  </si>
  <si>
    <t>Sosialisasi Kebijakan dan Peraturan Perundang-undangan Bidang Penataan Ruang</t>
  </si>
  <si>
    <t>Belanja Alat/Bahan untuk Kegiatan Kantor-Alat Tulis Kantor</t>
  </si>
  <si>
    <t>Honorarium Narasumber atau PembahasModeratorPembawa Acaradan Panitia</t>
  </si>
  <si>
    <t>Belanja Jasa Juri Perlombaan/Pertandingan</t>
  </si>
  <si>
    <t>Belanja Jasa Penyelenggaraan Acara</t>
  </si>
  <si>
    <t>Belanja Jasa Iklan/ReklameFilmdan Pemotretan</t>
  </si>
  <si>
    <t>Belanja Perjalanan Dinas Dalam Kota</t>
  </si>
  <si>
    <t>Belanja Hadiah yang bersifat perlombaan</t>
  </si>
  <si>
    <t>Koordinasi dan Sinkronisasi Penyusunan RRTR Kabupaten/Kota</t>
  </si>
  <si>
    <t>Belanja Jasa Konsultansi Perencanaan Penataan Ruang-Jasa Perencanaan dan Perancangan Kota</t>
  </si>
  <si>
    <t>Belanja Jasa Konsultansi Perencanaan Penataan Ruang-Jasa Perencanaan Wilayah</t>
  </si>
  <si>
    <t>Belanja Jasa Konsultansi Perencanaan Penataan Ruang-Jasa Perencanaan dan Perancangan Lingkungan Bangunan dan Landscape</t>
  </si>
  <si>
    <t>Peningkatan Peran Masyarakat dalam Penataan Ruang</t>
  </si>
  <si>
    <t>Koordinasi dan Sinkronisasi Pemanfaatan Ruang untuk Investasi dan Pembangunan Daerah</t>
  </si>
  <si>
    <t>Belanja Alat/Bahan untuk Kegiatan Kantor Bahan Cetak</t>
  </si>
  <si>
    <t>Sistem Informasi Penataan Ruang</t>
  </si>
  <si>
    <t>Koordinasi dan Sinkronisasi Pemberian Insentif dan Disinsentif Bidang Penataan Ruang</t>
  </si>
  <si>
    <t>Koordinasi dan Sinkronisasi Penertiban dan Penegakan Hukum Bidang Penataan Ruang</t>
  </si>
  <si>
    <t>Belanja Makanan dan Minuman Rapat Aktivitas Lapangan</t>
  </si>
  <si>
    <t>Koordinasi Pelaksanaan Penataan Ruang</t>
  </si>
  <si>
    <t>Belanja Bahan-Bahan Bakar dan Pelumas</t>
  </si>
  <si>
    <t>Honorarium Tim Pelaksana Kegiatan dan Sekretariat Tim Pelaksana Kegiatan</t>
  </si>
  <si>
    <t>PROGRAM PENATAGUNAAN TANAH</t>
  </si>
  <si>
    <t>Koordinasi dan Sinkronisasi Perencanaan Penggunaan Tanah</t>
  </si>
  <si>
    <t>Belanja Makanan dan Minuman Aktivitas Lapangan</t>
  </si>
  <si>
    <t>PROGRAM PENYELENGGARAAN KEISTIMEWAAN YOGYAKARTA URUSAN PERTANAHAN</t>
  </si>
  <si>
    <t>Penatausahaan Tanah Kasultanan dan Tanah Kadipaten</t>
  </si>
  <si>
    <t>Belanja Bahan-bahan bangunan dan konstruksi</t>
  </si>
  <si>
    <t>Belanja Alat/Bahan untuk Kegiatan Kantor-Benda Pos</t>
  </si>
  <si>
    <t>Belanja Alat/Bahan untuk Kegiatan Kantor-Bahan Komputer</t>
  </si>
  <si>
    <t>Belanja Alat/Bahan untuk Kegiatan Kantor-Perlengkapan Dinas</t>
  </si>
  <si>
    <t>Belanja Jasa Pengukuran Tanah</t>
  </si>
  <si>
    <t>Belanja Pembayaran PajakBeadan Perizinan</t>
  </si>
  <si>
    <t>Belanja Jasa Konsultansi Berorientasi Layanan-Jasa Studi Penelitian dan Bantuan Teknik</t>
  </si>
  <si>
    <t>Belanja Modal Pilar/Tugu/Tanda Lainnya</t>
  </si>
  <si>
    <t>Penyiapan Bahan Pertimbangan Teknis Izin Penggunaan Tanah Kasultanan dan Kadipaten</t>
  </si>
  <si>
    <t>Belanja Alat/Bahan untuk Kegiatan Kantor- Bahan Komputer</t>
  </si>
  <si>
    <t>Penanganan Keberatan dan Sengketa Pertanahan Tanah KasultananTanah Kadipaten dan Tanah Desa</t>
  </si>
  <si>
    <t>Pengadaan Sarana dan Prasarana Pendukung Pelaksanaan Kegiatan Keistimewaan Urusan Pertanahan</t>
  </si>
  <si>
    <t>Belanja Modal Peralatan Studio Video dan Film</t>
  </si>
  <si>
    <t>Belanja Modal Personal Komputer</t>
  </si>
  <si>
    <t>Belanja Modal Komputer Unit Lainnya</t>
  </si>
  <si>
    <t>Belanja Modal Peralatan Personal Komputer</t>
  </si>
  <si>
    <t>Belanja Modal Alat Ukur Peralatan Faslektrik</t>
  </si>
  <si>
    <t>PROGRAM PENUNJANG URUSAN PEMERINTAHAN DAERAH KABUPATEN/KOTA</t>
  </si>
  <si>
    <t>Penyusunan Dokumen Perencanaan Perangkat Daerah</t>
  </si>
  <si>
    <t>Koordinasi dan Penyusunan DPA-SKPD</t>
  </si>
  <si>
    <t>Koordinasi dan Penyusunan Laporan Capaian Kinerja dan Ikhtisar Realisasi Kinerja SKPD</t>
  </si>
  <si>
    <t>Evaluasi Kinerja Perangkat Daerah</t>
  </si>
  <si>
    <t>Penyediaan Gaji dan Tunjangan ASN</t>
  </si>
  <si>
    <t>Belanja Gaji Pokok PNS</t>
  </si>
  <si>
    <t>Belanja Gaji Pokok PPPK</t>
  </si>
  <si>
    <t>Belanja Tunjangan Keluarga PNS</t>
  </si>
  <si>
    <t>Belanja Tunjangan Keluarga PPPK</t>
  </si>
  <si>
    <t>Belanja Tunjangan Jabatan PNS</t>
  </si>
  <si>
    <t>Belanja Tunjangan Fungsional PNS</t>
  </si>
  <si>
    <t>Belanja Tunjangan Fungsional Umum PNS</t>
  </si>
  <si>
    <t>Belanja Tunjangan Fungsional Umum PPPK</t>
  </si>
  <si>
    <t>Belanja Tunjangan Beras PNS</t>
  </si>
  <si>
    <t>Belanja Tunjangan Beras PPPK</t>
  </si>
  <si>
    <t>Belanja Tunjangan PPh/Tunjangan Khusus PNS</t>
  </si>
  <si>
    <t>Belanja Tunjangan PPh/Tunjangan Khusus PPPK</t>
  </si>
  <si>
    <t>Belanja Pembulatan Gaji PNS</t>
  </si>
  <si>
    <t>Belanja Pembulatan Gaji PPPK</t>
  </si>
  <si>
    <t>Belanja Iuran Jaminan Kesehatan PNS</t>
  </si>
  <si>
    <t>Belanja Iuran Jaminan Kesehatan PPPK</t>
  </si>
  <si>
    <t>Belanja Iuran Jaminan Kecelakaan Kerja PNS</t>
  </si>
  <si>
    <t>Belanja Iuran Jaminan Kecelakaan Kerja PPPK</t>
  </si>
  <si>
    <t>Belanja Iuran Jaminan Kematian PNS</t>
  </si>
  <si>
    <t>Belanja Iuran Jaminan Kematian PPPK</t>
  </si>
  <si>
    <t>Belanja Iuran Simpanan Peserta Tabungan Perumahan Rakyat PNS</t>
  </si>
  <si>
    <t>Belanja Iuran Simpanan Peserta Tabungan Perumahan Rakyat PPPK</t>
  </si>
  <si>
    <t>Tambahan Penghasilan berdasarkan Beban Kerja PNS</t>
  </si>
  <si>
    <t>Tambahan Penghasilan berdasarkan Kondisi Kerja PNS</t>
  </si>
  <si>
    <t>Tambahan Penghasilan berdasarkan Kelangkaan Profesi PNS</t>
  </si>
  <si>
    <t>Tambahan Penghasilan berdasarkan Prestasi Kerja PNS</t>
  </si>
  <si>
    <t>Penyediaan Administrasi Pelaksanaan Tugas ASN</t>
  </si>
  <si>
    <t>Pelaksanaan Penatausahaan dan Pengujian/Verifikasi Keuangan SKPD</t>
  </si>
  <si>
    <t>Koordinasi dan Pelaksanaan Akuntansi SKPD</t>
  </si>
  <si>
    <t>Koordinasi dan Penyusunan Laporan Keuangan Akhir Tahun SKPD</t>
  </si>
  <si>
    <t>Pengelolaan dan Penyiapan Bahan Tanggapan Pemeriksaan</t>
  </si>
  <si>
    <t>Koordinasi dan Penyusunan Laporan Keuangan Bulanan/Triwulanan/Semesteran SKPD</t>
  </si>
  <si>
    <t>Penyusunan Pelaporan dan Analisis Prognosis Realisasi Anggaran</t>
  </si>
  <si>
    <t>Penyediaan Komponen Instalasi Listrik/Penerangan Bangunan Kantor</t>
  </si>
  <si>
    <t>Belanja Alat/Bahan untuk Kegiatan Kantor-Alat Listrik</t>
  </si>
  <si>
    <t>Penyediaan Peralatan dan Perlengkapan Kantor</t>
  </si>
  <si>
    <t>Penyediaan Barang Cetakan dan Penggandaan</t>
  </si>
  <si>
    <t>Penyediaan Bahan Bacaan dan Peraturan Perundang-undangan</t>
  </si>
  <si>
    <t>Belanja Langganan Jurnal/Surat Kabar/Majalah</t>
  </si>
  <si>
    <t>Belanja Modal Buku Umum</t>
  </si>
  <si>
    <t>Penyelenggaraan Rapat Koordinasi dan Konsultasi SKPD</t>
  </si>
  <si>
    <t>Belanja Perjalanan Dinas Biasa</t>
  </si>
  <si>
    <t>Pengadaan Peralatan dan Mesin Lainnya</t>
  </si>
  <si>
    <t>Belanja Alat/Bahan untuk Kegiatan Kantor-Perabot Kantor</t>
  </si>
  <si>
    <t>Belanja Modal Mebel</t>
  </si>
  <si>
    <t>Belanja Modal Alat Pendingin</t>
  </si>
  <si>
    <t>Belanja Modal Alat Rumah Tangga Lainnya (Home Use)</t>
  </si>
  <si>
    <t>Belanja Modal Peralatan Komunikasi Navigasi Lainnya</t>
  </si>
  <si>
    <t>Belanja Modal Peralatan Komputer Lainnya</t>
  </si>
  <si>
    <t>Penyediaan Jasa Surat Menyurat</t>
  </si>
  <si>
    <t>Belanja Jasa Pelaksanaan Transaksi Keuangan</t>
  </si>
  <si>
    <t>Penyediaan Jasa KomunikasiSumber Daya Air dan Listrik</t>
  </si>
  <si>
    <t>Belanja Tagihan Telepon</t>
  </si>
  <si>
    <t>Penyediaan Jasa Pelayanan Umum Kantor</t>
  </si>
  <si>
    <t>Belanja Jasa Tenaga Kebersihan</t>
  </si>
  <si>
    <t>Penyediaan Jasa PemeliharaanBiaya Pemeliharaan dan Pajak Kendaraan Perorangan Dinas atau Kendaraan Dinas Jabatan</t>
  </si>
  <si>
    <t>Belanja Pembayaran Alat Angkutan-Alat Angkutan Darat Bermotor-Kendaraan Bermotor Penumpang</t>
  </si>
  <si>
    <t>Belanja Pemeliharaan Alat Angkutan-Alat Angkutan Darat Bermotor-Kendaraan Bermotor Roda Dua</t>
  </si>
  <si>
    <t>Pemeliharaan Peralatan dan Mesin Lainnya</t>
  </si>
  <si>
    <t>Belanja Pemeliharaan Alat Kantor dan Rumah Tangga-Alat Rumah Tangga-Alat Pendingin</t>
  </si>
  <si>
    <t>Belanja Pemeliharaan Komputer-Komputer Unit-Personal Computer</t>
  </si>
  <si>
    <t>Belanja Pemeliharaan Komputer-Peralatan Komputer-Peralatan Komputer Lainnya</t>
  </si>
  <si>
    <t>Pemeliharaan/Rehabilitasi Gedung Kantor dan Bangunan Lainnya</t>
  </si>
  <si>
    <t>Belanja Jasa Konsultansi Perencanaan Arsitektur-Jasa Penilai Perawatan dan Kelayakan Bangunan Gedung</t>
  </si>
  <si>
    <t>Belanja Jasa Konsultansi Pengawasan Arsitektur</t>
  </si>
  <si>
    <t>Belanja Pemeliharaan Bangunan Gedung-Bangunan Gedung Tempat Kerja-Bangunan Gedung Kantor</t>
  </si>
  <si>
    <t>PROGRAM PENGELOLAAN IZIN LOKASI</t>
  </si>
  <si>
    <t>Koordinasi dan Sinkronisasi Pemberian Izin Lokasi Penanaman Modal dan Kemudahan Berusaha</t>
  </si>
  <si>
    <t>PROGRAM PENYELESAIAN SENGKETA TANAH GARAPAN</t>
  </si>
  <si>
    <t>Inventarisasi SengketaKonflikdan Perkara Pertanahan dalam 1 (satuDaerah Kabupaten/Kota</t>
  </si>
  <si>
    <t>Belanja Jasa Tenaga Keamanan</t>
  </si>
  <si>
    <t>PROGRAM PENYELESAIAN GANTI KERUGIAN DAN SANTUNAN TANAH UNTUK PEMBANGUNAN</t>
  </si>
  <si>
    <t>Koordinasi dan Sinkronisasi Penyelesaian Masalah Ganti Kerugian dan Santunan Tanah untuk Pembangunan oleh Pemerintah Daerah Kabupaten/Kota</t>
  </si>
  <si>
    <t>Belanja Modal Tanah untuk Bangunan Tempat Kerja</t>
  </si>
  <si>
    <t>Belanja Modal Tanah untuk Taman</t>
  </si>
  <si>
    <t>PROGRAM PENGELOLAAN TANAH KOSONG</t>
  </si>
  <si>
    <t>Pelaksanaan Inventarisasi Tanah Kosong</t>
  </si>
  <si>
    <t>Belanja Bahan-Bahan Bangunan dan Konstruksi</t>
  </si>
  <si>
    <t>Tabel 2.8 Perkembangan Realisasi Belanja APBD Tahun Anggaran 2021 dan 2022 Berdasarkan Program, Kegiatan dan Sub Kegiatan</t>
  </si>
  <si>
    <t>-</t>
  </si>
  <si>
    <t>2.2</t>
  </si>
  <si>
    <t>Hambatan dan kendala yang ada dalam pencapaian target yang telah ditetapkan</t>
  </si>
  <si>
    <t>Cetak dokumen RDTR dan album peta belum dapat dilaksanakan karena secara kesiapan materi yang akan dicetak belum fix.</t>
  </si>
  <si>
    <t>Sebagian rapat menggunakan zoom meeting</t>
  </si>
  <si>
    <t>Adanya kebijakan di masa pendemi dari BPJS Ketenagakerjaan yang membebaskan iuran selama 3 (tiga) bulan.</t>
  </si>
  <si>
    <t>Adanya aturan pembatasan PPKM</t>
  </si>
  <si>
    <t>Sesuai dengan dokumen yang akan dicetak.</t>
  </si>
  <si>
    <t>Direncanakan narasumber dari eselon II dari Propinsi realisasinya tidak jadi digunakan karena menyesuaikan kebutuhan.</t>
  </si>
  <si>
    <t>Sesuai dengan jumlah yang hadir pada saat diseminasi.</t>
  </si>
  <si>
    <t>Ada item pekerjaan yang tidak dapat dilaksanakan karena adanya PPKM.</t>
  </si>
  <si>
    <t>Sebagian dokumen di dokumentasikan dalam bentuk softfile sehingga mengurangi biaya penggandaan.</t>
  </si>
  <si>
    <t>Sesuai dengan jumlah lokasi yang dimohonkan.</t>
  </si>
  <si>
    <t>Pelaksanaan survei menggunakan kendaraan dinas.</t>
  </si>
  <si>
    <t>Tim tidak melibatkan instansi di luar Pemkot sehingga honor tidak terealisasi.</t>
  </si>
  <si>
    <t>Selisih harga kontrak</t>
  </si>
  <si>
    <t>Harga pembelian lebih rendah dari perencanaan.</t>
  </si>
  <si>
    <t>Koordinasi dengan BPN sempat terputus karena BPN selama 3,5 bulan lockdown.</t>
  </si>
  <si>
    <t>Ada personil yang mutasi dan tidak ada penggantinya sehingga realisasi berkurang.</t>
  </si>
  <si>
    <t>Selisih harga pembelian</t>
  </si>
  <si>
    <t>Terbatasnya permohonan rekomendasi pemanfaatan tanah Kasultanan dan Kadipaten sehingga mengurangi frekuensi rapat.</t>
  </si>
  <si>
    <t>Terbatasnya permohonan rekomendasi pemanfaatan tanah Kasultanan dan Kadipaten sehingga mengurangi frekuensi peninjauan lapangan.</t>
  </si>
  <si>
    <t>Menyesuaikan standart narasumber yang hadir.</t>
  </si>
  <si>
    <t>Selisih harga pengadaan</t>
  </si>
  <si>
    <t>Harga cetak Buku Profil sesuai dengan spesifikasi yang dibutuhkan lebih rendah dari harga jasa dalam SHJ Pemkot Yk.</t>
  </si>
  <si>
    <t>Belum ada petunjuk teknis untuk pembayaran Tapera</t>
  </si>
  <si>
    <t xml:space="preserve">Harga pengadaan Cetak Map Putih berlogo berada jauh di bawah SHJ dan Ada belanja yang masuk ke rekening belanja cetak. </t>
  </si>
  <si>
    <t>Sebagian koodinasi dengan Kementrian ATR melalui zoom meeting.</t>
  </si>
  <si>
    <t>Jumlah transaksi dengan Bank selain BPD relatif sedikit.</t>
  </si>
  <si>
    <t>Hanya membayar biaya abonemen karena telepon kabel jarang digunakan.</t>
  </si>
  <si>
    <t xml:space="preserve">Adanya kebijakan WFH dan WFO </t>
  </si>
  <si>
    <t>Biaya pajak kendaraan dibawah harga dalam SHJ.</t>
  </si>
  <si>
    <t>Sepeda sudah diusulkan untuk penghapusan.</t>
  </si>
  <si>
    <t>Sesuai dengan biaya servis yang dibutuhkan</t>
  </si>
  <si>
    <t>Menyesuaikan jumlah lokasi yang dimohonkan.</t>
  </si>
  <si>
    <t>Menyesuaikan jumlah lokasi kasus yang ditinjau.</t>
  </si>
  <si>
    <t>Pelaksanaan survey menggunakan kendaraan dinas.</t>
  </si>
  <si>
    <t>Pelaksanaan rapat sudah sesuai dengan tatakala proses pengadaan tanah</t>
  </si>
  <si>
    <t>Proses pensertifikatan belum dilaksanakan karena proses pengadaan baru pada tahapan pelepasan tanah.</t>
  </si>
  <si>
    <t>Biaya penserifikatan tanah pengadaan tahun sebelumnya tergantung dari proses di BPN.</t>
  </si>
  <si>
    <t>Adanya pergantian Tenaga Teknis sehingga untuk Iuran Jaminan Kesehatan belum terbayarkan.</t>
  </si>
  <si>
    <t>Proses pensertifikatan di BPN belum pada tahap peninjauan lapangan.</t>
  </si>
  <si>
    <t>Adanya efisinsi karena proses negosiasi kesepakatan harga dengan pemilik tanah.</t>
  </si>
  <si>
    <t xml:space="preserve">Pengadaan tanah untuk Balai Warga Danunegaran mengalami kegagalan karena tidak tercapai kesepakatan harga dengan pemilik tanah. </t>
  </si>
  <si>
    <t>Perencanaan penggunaan patok setiap penggal jalan diperkirakan 10 sd 25 bh, kenyataannya patok tidak bisa dipasang karena semua jalan sudah dalam keadaan perkerasan.</t>
  </si>
  <si>
    <t>Adanya pengurangan frekuensi kegiatan di lapangan karena penambahan target dalam setiap kegiatan.</t>
  </si>
  <si>
    <t>Penambahan anggaran pada perubahan direncanakan untuk koordinasi pada tiap kelurahan, realisasinya tidak semua kelurahan dilakukan koordinasi melalui rapat.</t>
  </si>
  <si>
    <t>Perkiraan pembayaran untuk setiap ruas jalan belum terbayarkan seluruhnya karena masih ada kurang bayar berdasarkan hasil pengukuran yang sesungguhnya.</t>
  </si>
  <si>
    <t>Anggaran yang semula direncanakan untuk transport petugas dan pendamping ukur tidak direalisasikan karena sudah melakukan pembayaran pada saat pendaftaran pensertifikatan jalan.</t>
  </si>
  <si>
    <t>Bab III</t>
  </si>
  <si>
    <t>Penjelasan pos-pos laporan keuangan SKPD</t>
  </si>
  <si>
    <t>3.</t>
  </si>
  <si>
    <t>Rincian dari penjelasan dari masing-masing pos-pos pelaporan keuangan SKPD</t>
  </si>
  <si>
    <t>3.1</t>
  </si>
  <si>
    <t>Pendapatan - LRA</t>
  </si>
  <si>
    <t>Realisasi 2022
(Rp)</t>
  </si>
  <si>
    <t>Realisasi 2021
(Rp)</t>
  </si>
  <si>
    <t>Rincian Objek</t>
  </si>
  <si>
    <t>xxx</t>
  </si>
  <si>
    <t>Penjelasan :</t>
  </si>
  <si>
    <t>Uraikan realisasi pendapatan per Rincian Objek pendapatan, bandingkan dengan target, beri penjelasan mengapa dapat tercapai atau mengapa tidak tercapai.</t>
  </si>
  <si>
    <t>3.2</t>
  </si>
  <si>
    <r>
      <rPr>
        <b/>
        <u/>
        <sz val="12"/>
        <rFont val="Times New Roman"/>
        <family val="1"/>
      </rPr>
      <t>BELANJA</t>
    </r>
    <r>
      <rPr>
        <u/>
        <sz val="12"/>
        <rFont val="Times New Roman"/>
        <family val="1"/>
      </rPr>
      <t> </t>
    </r>
    <r>
      <rPr>
        <b/>
        <u/>
        <sz val="12"/>
        <rFont val="Times New Roman"/>
        <family val="1"/>
      </rPr>
      <t>DAERAH</t>
    </r>
  </si>
  <si>
    <r>
      <rPr>
        <b/>
        <sz val="12"/>
        <rFont val="Times New Roman"/>
        <family val="1"/>
      </rPr>
      <t>BELANJA</t>
    </r>
    <r>
      <rPr>
        <sz val="12"/>
        <rFont val="Times New Roman"/>
        <family val="1"/>
      </rPr>
      <t xml:space="preserve"> </t>
    </r>
    <r>
      <rPr>
        <b/>
        <sz val="12"/>
        <rFont val="Times New Roman"/>
        <family val="1"/>
      </rPr>
      <t>OPERASI</t>
    </r>
  </si>
  <si>
    <r>
      <rPr>
        <b/>
        <sz val="12"/>
        <rFont val="Times New Roman"/>
        <family val="1"/>
      </rPr>
      <t>Belanja</t>
    </r>
    <r>
      <rPr>
        <sz val="12"/>
        <rFont val="Times New Roman"/>
        <family val="1"/>
      </rPr>
      <t xml:space="preserve"> </t>
    </r>
    <r>
      <rPr>
        <b/>
        <sz val="12"/>
        <rFont val="Times New Roman"/>
        <family val="1"/>
      </rPr>
      <t>Pegawai</t>
    </r>
  </si>
  <si>
    <r>
      <rPr>
        <b/>
        <sz val="12"/>
        <rFont val="Times New Roman"/>
        <family val="1"/>
      </rPr>
      <t>Belanja</t>
    </r>
    <r>
      <rPr>
        <sz val="12"/>
        <rFont val="Times New Roman"/>
        <family val="1"/>
      </rPr>
      <t xml:space="preserve"> </t>
    </r>
    <r>
      <rPr>
        <b/>
        <sz val="12"/>
        <rFont val="Times New Roman"/>
        <family val="1"/>
      </rPr>
      <t>Gaji</t>
    </r>
    <r>
      <rPr>
        <sz val="12"/>
        <rFont val="Times New Roman"/>
        <family val="1"/>
      </rPr>
      <t xml:space="preserve"> </t>
    </r>
    <r>
      <rPr>
        <b/>
        <sz val="12"/>
        <rFont val="Times New Roman"/>
        <family val="1"/>
      </rPr>
      <t>dan</t>
    </r>
    <r>
      <rPr>
        <sz val="12"/>
        <rFont val="Times New Roman"/>
        <family val="1"/>
      </rPr>
      <t xml:space="preserve"> </t>
    </r>
    <r>
      <rPr>
        <b/>
        <sz val="12"/>
        <rFont val="Times New Roman"/>
        <family val="1"/>
      </rPr>
      <t>Tunjangan</t>
    </r>
    <r>
      <rPr>
        <sz val="12"/>
        <rFont val="Times New Roman"/>
        <family val="1"/>
      </rPr>
      <t xml:space="preserve"> </t>
    </r>
    <r>
      <rPr>
        <b/>
        <sz val="12"/>
        <rFont val="Times New Roman"/>
        <family val="1"/>
      </rPr>
      <t>ASN</t>
    </r>
  </si>
  <si>
    <t>Belanja Gaji Pokok ASN</t>
  </si>
  <si>
    <t>Belanja Tunjangan Keluarga ASN</t>
  </si>
  <si>
    <t>Belanja Tunjangan Jabatan ASN</t>
  </si>
  <si>
    <t>Belanja Tunjangan Fungsional ASN</t>
  </si>
  <si>
    <t>Belanja Tunjangan Fungsional Umum ASN</t>
  </si>
  <si>
    <t>Belanja Tunjangan Beras ASN</t>
  </si>
  <si>
    <t>Belanja Tunjangan PPh/Tunjangan Khusus ASN</t>
  </si>
  <si>
    <t>Belanja Pembulatan Gaji ASN</t>
  </si>
  <si>
    <t>Belanja Iuran Jaminan Kesehatan ASN</t>
  </si>
  <si>
    <t>Belanja Iuran Jaminan Kecelakaan Kerja ASN</t>
  </si>
  <si>
    <t>Belanja Iuran Jaminan Kematian ASN</t>
  </si>
  <si>
    <t>Belanja Iuran Simpanan Peserta Tabungan Perumahan Rakyat ASN</t>
  </si>
  <si>
    <r>
      <rPr>
        <b/>
        <sz val="12"/>
        <rFont val="Times New Roman"/>
        <family val="1"/>
      </rPr>
      <t>Belanja</t>
    </r>
    <r>
      <rPr>
        <sz val="12"/>
        <rFont val="Times New Roman"/>
        <family val="1"/>
      </rPr>
      <t xml:space="preserve"> </t>
    </r>
    <r>
      <rPr>
        <b/>
        <sz val="12"/>
        <rFont val="Times New Roman"/>
        <family val="1"/>
      </rPr>
      <t>Tambahan</t>
    </r>
    <r>
      <rPr>
        <sz val="12"/>
        <rFont val="Times New Roman"/>
        <family val="1"/>
      </rPr>
      <t xml:space="preserve"> </t>
    </r>
    <r>
      <rPr>
        <b/>
        <sz val="12"/>
        <rFont val="Times New Roman"/>
        <family val="1"/>
      </rPr>
      <t>Penghasilan</t>
    </r>
    <r>
      <rPr>
        <sz val="12"/>
        <rFont val="Times New Roman"/>
        <family val="1"/>
      </rPr>
      <t xml:space="preserve"> </t>
    </r>
    <r>
      <rPr>
        <b/>
        <sz val="12"/>
        <rFont val="Times New Roman"/>
        <family val="1"/>
      </rPr>
      <t>ASN</t>
    </r>
  </si>
  <si>
    <t>Tambahan Penghasilan berdasarkan Beban Kerja ASN</t>
  </si>
  <si>
    <t>Tambahan Penghasilan berdasarkan Kondisi Kerja ASN</t>
  </si>
  <si>
    <t>Tambahan Penghasilan berdasarkan Kelangkaan Profesi ASN</t>
  </si>
  <si>
    <t>Tambahan Penghasilan berdasarkan Prestasi Kerja ASN</t>
  </si>
  <si>
    <r>
      <rPr>
        <b/>
        <sz val="12"/>
        <rFont val="Times New Roman"/>
        <family val="1"/>
      </rPr>
      <t>Belanja</t>
    </r>
    <r>
      <rPr>
        <sz val="12"/>
        <rFont val="Times New Roman"/>
        <family val="1"/>
      </rPr>
      <t xml:space="preserve"> </t>
    </r>
    <r>
      <rPr>
        <b/>
        <sz val="12"/>
        <rFont val="Times New Roman"/>
        <family val="1"/>
      </rPr>
      <t>Barang</t>
    </r>
    <r>
      <rPr>
        <sz val="12"/>
        <rFont val="Times New Roman"/>
        <family val="1"/>
      </rPr>
      <t xml:space="preserve"> </t>
    </r>
    <r>
      <rPr>
        <b/>
        <sz val="12"/>
        <rFont val="Times New Roman"/>
        <family val="1"/>
      </rPr>
      <t>dan</t>
    </r>
    <r>
      <rPr>
        <sz val="12"/>
        <rFont val="Times New Roman"/>
        <family val="1"/>
      </rPr>
      <t xml:space="preserve"> </t>
    </r>
    <r>
      <rPr>
        <b/>
        <sz val="12"/>
        <rFont val="Times New Roman"/>
        <family val="1"/>
      </rPr>
      <t>Jasa</t>
    </r>
  </si>
  <si>
    <r>
      <rPr>
        <b/>
        <sz val="12"/>
        <rFont val="Times New Roman"/>
        <family val="1"/>
      </rPr>
      <t>Belanja</t>
    </r>
    <r>
      <rPr>
        <sz val="12"/>
        <rFont val="Times New Roman"/>
        <family val="1"/>
      </rPr>
      <t xml:space="preserve"> </t>
    </r>
    <r>
      <rPr>
        <b/>
        <sz val="12"/>
        <rFont val="Times New Roman"/>
        <family val="1"/>
      </rPr>
      <t>Barang</t>
    </r>
  </si>
  <si>
    <t>Belanja Barang Pakai Habis</t>
  </si>
  <si>
    <t>Belanja Suku Cadang-Suku Cadang Alat Angkutan</t>
  </si>
  <si>
    <r>
      <rPr>
        <b/>
        <sz val="12"/>
        <rFont val="Times New Roman"/>
        <family val="1"/>
      </rPr>
      <t>Belanja</t>
    </r>
    <r>
      <rPr>
        <sz val="12"/>
        <rFont val="Times New Roman"/>
        <family val="1"/>
      </rPr>
      <t xml:space="preserve"> </t>
    </r>
    <r>
      <rPr>
        <b/>
        <sz val="12"/>
        <rFont val="Times New Roman"/>
        <family val="1"/>
      </rPr>
      <t>Jasa</t>
    </r>
  </si>
  <si>
    <t>Belanja Jasa Kantor</t>
  </si>
  <si>
    <t>Belanja Iuran Jaminan/Asuransi</t>
  </si>
  <si>
    <t>Belanja Jasa Konsultansi Konstruksi</t>
  </si>
  <si>
    <t>Belanja Jasa Konsultansi Perencanaan Penataan Ruang-Jasa Perencanaan dan Perancangan Perkotaan</t>
  </si>
  <si>
    <t>Belanja Jasa Konsultansi Perencanaan Penataan
Ruang-Jasa Perencanaan Wilayah</t>
  </si>
  <si>
    <t>Belanja Jasa Konsultansi Non Konstruksi</t>
  </si>
  <si>
    <r>
      <rPr>
        <b/>
        <sz val="12"/>
        <rFont val="Times New Roman"/>
        <family val="1"/>
      </rPr>
      <t>Belanja</t>
    </r>
    <r>
      <rPr>
        <sz val="12"/>
        <rFont val="Times New Roman"/>
        <family val="1"/>
      </rPr>
      <t xml:space="preserve"> </t>
    </r>
    <r>
      <rPr>
        <b/>
        <sz val="12"/>
        <rFont val="Times New Roman"/>
        <family val="1"/>
      </rPr>
      <t>Pemeliharaan</t>
    </r>
  </si>
  <si>
    <t>Belanja Pemeliharaan Peralatan dan Mesin</t>
  </si>
  <si>
    <t>Belanja Pemeliharaan Alat Besar-Alat Bantu-Pompa</t>
  </si>
  <si>
    <t>Belanja Pemeliharaan Alat Angkutan-Alat Angkutan Darat Bermotor-Kendaraan Bermotor Penumpang</t>
  </si>
  <si>
    <t>Belanja Pemeliharaan Alat Angkutan-Alat Angkutan Darat Bermotor-Kendaraan Bermotor Beroda Dua</t>
  </si>
  <si>
    <t>Belanja Pemeliharaan Komputer-Komputer
Unit-Komputer Unit Lainnya</t>
  </si>
  <si>
    <t>Belanja Pemeliharaan Komputer-Peralatan
Komputer-Peralatan Komputer
Lainnya</t>
  </si>
  <si>
    <t>Belanja Pemeliharaan Gedung dan Bangunan</t>
  </si>
  <si>
    <r>
      <rPr>
        <b/>
        <sz val="12"/>
        <rFont val="Times New Roman"/>
        <family val="1"/>
      </rPr>
      <t>Belana</t>
    </r>
    <r>
      <rPr>
        <sz val="12"/>
        <rFont val="Times New Roman"/>
        <family val="1"/>
      </rPr>
      <t xml:space="preserve"> </t>
    </r>
    <r>
      <rPr>
        <b/>
        <sz val="12"/>
        <rFont val="Times New Roman"/>
        <family val="1"/>
      </rPr>
      <t>Perjalanan</t>
    </r>
    <r>
      <rPr>
        <sz val="12"/>
        <rFont val="Times New Roman"/>
        <family val="1"/>
      </rPr>
      <t xml:space="preserve"> </t>
    </r>
    <r>
      <rPr>
        <b/>
        <sz val="12"/>
        <rFont val="Times New Roman"/>
        <family val="1"/>
      </rPr>
      <t>Dinas</t>
    </r>
  </si>
  <si>
    <t>Belanja Perjalanan Dinas Dalam Negeri</t>
  </si>
  <si>
    <r>
      <rPr>
        <b/>
        <sz val="12"/>
        <rFont val="Times New Roman"/>
        <family val="1"/>
      </rPr>
      <t>Belanja</t>
    </r>
    <r>
      <rPr>
        <sz val="12"/>
        <rFont val="Times New Roman"/>
        <family val="1"/>
      </rPr>
      <t xml:space="preserve"> </t>
    </r>
    <r>
      <rPr>
        <b/>
        <sz val="12"/>
        <rFont val="Times New Roman"/>
        <family val="1"/>
      </rPr>
      <t>Uang</t>
    </r>
    <r>
      <rPr>
        <sz val="12"/>
        <rFont val="Times New Roman"/>
        <family val="1"/>
      </rPr>
      <t xml:space="preserve"> </t>
    </r>
    <r>
      <rPr>
        <b/>
        <sz val="12"/>
        <rFont val="Times New Roman"/>
        <family val="1"/>
      </rPr>
      <t>dan/atau</t>
    </r>
    <r>
      <rPr>
        <sz val="12"/>
        <rFont val="Times New Roman"/>
        <family val="1"/>
      </rPr>
      <t xml:space="preserve"> </t>
    </r>
    <r>
      <rPr>
        <b/>
        <sz val="12"/>
        <rFont val="Times New Roman"/>
        <family val="1"/>
      </rPr>
      <t>Jasa</t>
    </r>
    <r>
      <rPr>
        <sz val="12"/>
        <rFont val="Times New Roman"/>
        <family val="1"/>
      </rPr>
      <t xml:space="preserve"> </t>
    </r>
    <r>
      <rPr>
        <b/>
        <sz val="12"/>
        <rFont val="Times New Roman"/>
        <family val="1"/>
      </rPr>
      <t>untuk</t>
    </r>
    <r>
      <rPr>
        <sz val="12"/>
        <rFont val="Times New Roman"/>
        <family val="1"/>
      </rPr>
      <t xml:space="preserve"> </t>
    </r>
    <r>
      <rPr>
        <b/>
        <sz val="12"/>
        <rFont val="Times New Roman"/>
        <family val="1"/>
      </rPr>
      <t>Diberikan</t>
    </r>
    <r>
      <rPr>
        <sz val="12"/>
        <rFont val="Times New Roman"/>
        <family val="1"/>
      </rPr>
      <t xml:space="preserve"> </t>
    </r>
    <r>
      <rPr>
        <b/>
        <sz val="12"/>
        <rFont val="Times New Roman"/>
        <family val="1"/>
      </rPr>
      <t>kepada</t>
    </r>
    <r>
      <rPr>
        <sz val="12"/>
        <rFont val="Times New Roman"/>
        <family val="1"/>
      </rPr>
      <t xml:space="preserve"> </t>
    </r>
    <r>
      <rPr>
        <b/>
        <sz val="12"/>
        <rFont val="Times New Roman"/>
        <family val="1"/>
      </rPr>
      <t>Pihak</t>
    </r>
    <r>
      <rPr>
        <sz val="12"/>
        <rFont val="Times New Roman"/>
        <family val="1"/>
      </rPr>
      <t xml:space="preserve"> </t>
    </r>
    <r>
      <rPr>
        <b/>
        <sz val="12"/>
        <rFont val="Times New Roman"/>
        <family val="1"/>
      </rPr>
      <t>Ketiga/Pihak</t>
    </r>
    <r>
      <rPr>
        <sz val="12"/>
        <rFont val="Times New Roman"/>
        <family val="1"/>
      </rPr>
      <t xml:space="preserve"> </t>
    </r>
    <r>
      <rPr>
        <b/>
        <sz val="12"/>
        <rFont val="Times New Roman"/>
        <family val="1"/>
      </rPr>
      <t>Lain/Masyarakat</t>
    </r>
  </si>
  <si>
    <t>Belanja Uang yang Diberikan kepada Pihak Ketiga/Pihak Lain/Masyarakat</t>
  </si>
  <si>
    <t>Belanja Hadiah yang Bersifat Perlombaan</t>
  </si>
  <si>
    <r>
      <rPr>
        <b/>
        <sz val="12"/>
        <rFont val="Times New Roman"/>
        <family val="1"/>
      </rPr>
      <t>BELANJA</t>
    </r>
    <r>
      <rPr>
        <sz val="12"/>
        <rFont val="Times New Roman"/>
        <family val="1"/>
      </rPr>
      <t xml:space="preserve"> </t>
    </r>
    <r>
      <rPr>
        <b/>
        <sz val="12"/>
        <rFont val="Times New Roman"/>
        <family val="1"/>
      </rPr>
      <t>MODAL</t>
    </r>
  </si>
  <si>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Tanah</t>
    </r>
  </si>
  <si>
    <t>Belanja Modal Tanah Persil</t>
  </si>
  <si>
    <t>Belanja Modal Lapangan</t>
  </si>
  <si>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Peralatan</t>
    </r>
    <r>
      <rPr>
        <sz val="12"/>
        <rFont val="Times New Roman"/>
        <family val="1"/>
      </rPr>
      <t xml:space="preserve"> </t>
    </r>
    <r>
      <rPr>
        <b/>
        <sz val="12"/>
        <rFont val="Times New Roman"/>
        <family val="1"/>
      </rPr>
      <t>dan</t>
    </r>
    <r>
      <rPr>
        <sz val="12"/>
        <rFont val="Times New Roman"/>
        <family val="1"/>
      </rPr>
      <t xml:space="preserve"> </t>
    </r>
    <r>
      <rPr>
        <b/>
        <sz val="12"/>
        <rFont val="Times New Roman"/>
        <family val="1"/>
      </rPr>
      <t>Mesin</t>
    </r>
  </si>
  <si>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Alat</t>
    </r>
    <r>
      <rPr>
        <sz val="12"/>
        <rFont val="Times New Roman"/>
        <family val="1"/>
      </rPr>
      <t xml:space="preserve"> </t>
    </r>
    <r>
      <rPr>
        <b/>
        <sz val="12"/>
        <rFont val="Times New Roman"/>
        <family val="1"/>
      </rPr>
      <t>Kantor</t>
    </r>
    <r>
      <rPr>
        <sz val="12"/>
        <rFont val="Times New Roman"/>
        <family val="1"/>
      </rPr>
      <t xml:space="preserve"> </t>
    </r>
    <r>
      <rPr>
        <b/>
        <sz val="12"/>
        <rFont val="Times New Roman"/>
        <family val="1"/>
      </rPr>
      <t>dan</t>
    </r>
    <r>
      <rPr>
        <sz val="12"/>
        <rFont val="Times New Roman"/>
        <family val="1"/>
      </rPr>
      <t xml:space="preserve"> </t>
    </r>
    <r>
      <rPr>
        <b/>
        <sz val="12"/>
        <rFont val="Times New Roman"/>
        <family val="1"/>
      </rPr>
      <t>Rumah</t>
    </r>
    <r>
      <rPr>
        <sz val="12"/>
        <rFont val="Times New Roman"/>
        <family val="1"/>
      </rPr>
      <t xml:space="preserve"> </t>
    </r>
    <r>
      <rPr>
        <b/>
        <sz val="12"/>
        <rFont val="Times New Roman"/>
        <family val="1"/>
      </rPr>
      <t>Tangga</t>
    </r>
  </si>
  <si>
    <t>Belanja Modal Alat Rumah Tangga</t>
  </si>
  <si>
    <t>Belanja Modal Alat Pengukur Waktu</t>
  </si>
  <si>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Alat</t>
    </r>
    <r>
      <rPr>
        <sz val="12"/>
        <rFont val="Times New Roman"/>
        <family val="1"/>
      </rPr>
      <t xml:space="preserve"> </t>
    </r>
    <r>
      <rPr>
        <b/>
        <sz val="12"/>
        <rFont val="Times New Roman"/>
        <family val="1"/>
      </rPr>
      <t>StudioKomunikasidan</t>
    </r>
    <r>
      <rPr>
        <sz val="12"/>
        <rFont val="Times New Roman"/>
        <family val="1"/>
      </rPr>
      <t xml:space="preserve"> </t>
    </r>
    <r>
      <rPr>
        <b/>
        <sz val="12"/>
        <rFont val="Times New Roman"/>
        <family val="1"/>
      </rPr>
      <t>Pemancar</t>
    </r>
  </si>
  <si>
    <t>Belanja Modal Alat Studio</t>
  </si>
  <si>
    <t>Belanja Modal Peralatan Studio Audio</t>
  </si>
  <si>
    <t>Belanja Modal Peralatan Komunikasi Navigasi</t>
  </si>
  <si>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Komputer</t>
    </r>
  </si>
  <si>
    <t>Belanja Modal Komputer Unit</t>
  </si>
  <si>
    <t>Belanja Modal Personal Computer</t>
  </si>
  <si>
    <t>Belanja Modal Peralatan Komputer</t>
  </si>
  <si>
    <t>Belanja Modal Peralatan Personal Computer</t>
  </si>
  <si>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Alat</t>
    </r>
    <r>
      <rPr>
        <sz val="12"/>
        <rFont val="Times New Roman"/>
        <family val="1"/>
      </rPr>
      <t xml:space="preserve"> </t>
    </r>
    <r>
      <rPr>
        <b/>
        <sz val="12"/>
        <rFont val="Times New Roman"/>
        <family val="1"/>
      </rPr>
      <t>Keselamatan</t>
    </r>
    <r>
      <rPr>
        <sz val="12"/>
        <rFont val="Times New Roman"/>
        <family val="1"/>
      </rPr>
      <t xml:space="preserve"> </t>
    </r>
    <r>
      <rPr>
        <b/>
        <sz val="12"/>
        <rFont val="Times New Roman"/>
        <family val="1"/>
      </rPr>
      <t>Kerja</t>
    </r>
  </si>
  <si>
    <t>Belanja Modal Alat Kerja Penerbangan</t>
  </si>
  <si>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Gedung</t>
    </r>
    <r>
      <rPr>
        <sz val="12"/>
        <rFont val="Times New Roman"/>
        <family val="1"/>
      </rPr>
      <t xml:space="preserve"> </t>
    </r>
    <r>
      <rPr>
        <b/>
        <sz val="12"/>
        <rFont val="Times New Roman"/>
        <family val="1"/>
      </rPr>
      <t>dan</t>
    </r>
    <r>
      <rPr>
        <sz val="12"/>
        <rFont val="Times New Roman"/>
        <family val="1"/>
      </rPr>
      <t xml:space="preserve"> </t>
    </r>
    <r>
      <rPr>
        <b/>
        <sz val="12"/>
        <rFont val="Times New Roman"/>
        <family val="1"/>
      </rPr>
      <t>Bangunan</t>
    </r>
  </si>
  <si>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Tugu</t>
    </r>
    <r>
      <rPr>
        <sz val="12"/>
        <rFont val="Times New Roman"/>
        <family val="1"/>
      </rPr>
      <t xml:space="preserve"> </t>
    </r>
    <r>
      <rPr>
        <b/>
        <sz val="12"/>
        <rFont val="Times New Roman"/>
        <family val="1"/>
      </rPr>
      <t>Titik</t>
    </r>
    <r>
      <rPr>
        <sz val="12"/>
        <rFont val="Times New Roman"/>
        <family val="1"/>
      </rPr>
      <t xml:space="preserve"> </t>
    </r>
    <r>
      <rPr>
        <b/>
        <sz val="12"/>
        <rFont val="Times New Roman"/>
        <family val="1"/>
      </rPr>
      <t>Kontrol/Pasti</t>
    </r>
  </si>
  <si>
    <t>Belanja Modal Tugu/Tanda Batas</t>
  </si>
  <si>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Aset</t>
    </r>
    <r>
      <rPr>
        <sz val="12"/>
        <rFont val="Times New Roman"/>
        <family val="1"/>
      </rPr>
      <t xml:space="preserve"> </t>
    </r>
    <r>
      <rPr>
        <b/>
        <sz val="12"/>
        <rFont val="Times New Roman"/>
        <family val="1"/>
      </rPr>
      <t>Tetap</t>
    </r>
    <r>
      <rPr>
        <sz val="12"/>
        <rFont val="Times New Roman"/>
        <family val="1"/>
      </rPr>
      <t xml:space="preserve"> </t>
    </r>
    <r>
      <rPr>
        <b/>
        <sz val="12"/>
        <rFont val="Times New Roman"/>
        <family val="1"/>
      </rPr>
      <t>Lainnya</t>
    </r>
  </si>
  <si>
    <r>
      <rPr>
        <b/>
        <sz val="12"/>
        <rFont val="Times New Roman"/>
        <family val="1"/>
      </rPr>
      <t>Belanja</t>
    </r>
    <r>
      <rPr>
        <sz val="12"/>
        <rFont val="Times New Roman"/>
        <family val="1"/>
      </rPr>
      <t xml:space="preserve"> </t>
    </r>
    <r>
      <rPr>
        <b/>
        <sz val="12"/>
        <rFont val="Times New Roman"/>
        <family val="1"/>
      </rPr>
      <t>Modal</t>
    </r>
    <r>
      <rPr>
        <sz val="12"/>
        <rFont val="Times New Roman"/>
        <family val="1"/>
      </rPr>
      <t xml:space="preserve"> </t>
    </r>
    <r>
      <rPr>
        <b/>
        <sz val="12"/>
        <rFont val="Times New Roman"/>
        <family val="1"/>
      </rPr>
      <t>Bahan</t>
    </r>
    <r>
      <rPr>
        <sz val="12"/>
        <rFont val="Times New Roman"/>
        <family val="1"/>
      </rPr>
      <t xml:space="preserve"> </t>
    </r>
    <r>
      <rPr>
        <b/>
        <sz val="12"/>
        <rFont val="Times New Roman"/>
        <family val="1"/>
      </rPr>
      <t>Perpustakaan</t>
    </r>
  </si>
  <si>
    <t>Belanja Modal Bahan Perpustakaan Tercetak</t>
  </si>
  <si>
    <t>SURPLUS/(DEFISIT)</t>
  </si>
  <si>
    <t>Uraikan realisasi belanja per Rincian Objek belanja, bandingkan dengan target, beri penjelasan mengapa dapat tercapai atau mengapa tidak tercapai.</t>
  </si>
  <si>
    <t>3.3</t>
  </si>
  <si>
    <t>Pendapatan - LO</t>
  </si>
  <si>
    <t>Jumlah Pendapatan-LO
Per 31 Desember 2022
(Rp)</t>
  </si>
  <si>
    <t>Jumlah Pendapatan-LO
Per 31 Desember 2021
(Rp)</t>
  </si>
  <si>
    <r>
      <rPr>
        <b/>
        <u/>
        <sz val="12"/>
        <rFont val="Times New Roman"/>
        <family val="1"/>
      </rPr>
      <t>PENDAPATAN</t>
    </r>
    <r>
      <rPr>
        <u/>
        <sz val="12"/>
        <rFont val="Times New Roman"/>
        <family val="1"/>
      </rPr>
      <t> </t>
    </r>
    <r>
      <rPr>
        <b/>
        <u/>
        <sz val="12"/>
        <rFont val="Times New Roman"/>
        <family val="1"/>
      </rPr>
      <t>DAERAH</t>
    </r>
  </si>
  <si>
    <t>LAIN-LAIN PENDAPATAN DAERAH YANG SAH</t>
  </si>
  <si>
    <t>Pendapatan Hibah</t>
  </si>
  <si>
    <t>Pendapatan Hibah dari Kelompok Masyarakat/Perorangan Dalam Negeri</t>
  </si>
  <si>
    <r>
      <rPr>
        <b/>
        <sz val="12"/>
        <rFont val="Times New Roman"/>
        <family val="1"/>
      </rPr>
      <t>Jumlah</t>
    </r>
    <r>
      <rPr>
        <sz val="12"/>
        <rFont val="Times New Roman"/>
        <family val="1"/>
      </rPr>
      <t xml:space="preserve">   </t>
    </r>
    <r>
      <rPr>
        <b/>
        <sz val="12"/>
        <rFont val="Times New Roman"/>
        <family val="1"/>
      </rPr>
      <t>LAIN-LAIN</t>
    </r>
    <r>
      <rPr>
        <sz val="12"/>
        <rFont val="Times New Roman"/>
        <family val="1"/>
      </rPr>
      <t xml:space="preserve">   </t>
    </r>
    <r>
      <rPr>
        <b/>
        <sz val="12"/>
        <rFont val="Times New Roman"/>
        <family val="1"/>
      </rPr>
      <t>PENDAPATAN</t>
    </r>
    <r>
      <rPr>
        <sz val="12"/>
        <rFont val="Times New Roman"/>
        <family val="1"/>
      </rPr>
      <t xml:space="preserve">   </t>
    </r>
    <r>
      <rPr>
        <b/>
        <sz val="12"/>
        <rFont val="Times New Roman"/>
        <family val="1"/>
      </rPr>
      <t>DAERAH</t>
    </r>
    <r>
      <rPr>
        <sz val="12"/>
        <rFont val="Times New Roman"/>
        <family val="1"/>
      </rPr>
      <t xml:space="preserve"> </t>
    </r>
    <r>
      <rPr>
        <b/>
        <sz val="12"/>
        <rFont val="Times New Roman"/>
        <family val="1"/>
      </rPr>
      <t>YANG</t>
    </r>
    <r>
      <rPr>
        <sz val="12"/>
        <rFont val="Times New Roman"/>
        <family val="1"/>
      </rPr>
      <t xml:space="preserve"> </t>
    </r>
    <r>
      <rPr>
        <b/>
        <sz val="12"/>
        <rFont val="Times New Roman"/>
        <family val="1"/>
      </rPr>
      <t>SAH</t>
    </r>
  </si>
  <si>
    <r>
      <rPr>
        <b/>
        <sz val="12"/>
        <rFont val="Times New Roman"/>
        <family val="1"/>
      </rPr>
      <t>JUMLAH</t>
    </r>
    <r>
      <rPr>
        <sz val="12"/>
        <rFont val="Times New Roman"/>
        <family val="1"/>
      </rPr>
      <t xml:space="preserve"> </t>
    </r>
    <r>
      <rPr>
        <b/>
        <sz val="12"/>
        <rFont val="Times New Roman"/>
        <family val="1"/>
      </rPr>
      <t>PENDAPATAN</t>
    </r>
  </si>
  <si>
    <t>Uraikan realisasi pendapatan LO per Rincian Objek pendapatan LO, Jelaskan masing-masing apabila terjadi perbedaan dengan Laporan Realisasi Anggaran.</t>
  </si>
  <si>
    <t>3.4</t>
  </si>
  <si>
    <t>Beban</t>
  </si>
  <si>
    <t>Jumlah Beban-LO
Per 31 Desember 2022
(Rp)</t>
  </si>
  <si>
    <t>Jumlah Beban-LO
Per 31 Desember 2021
(Rp)</t>
  </si>
  <si>
    <t>BEBAN OPERASI</t>
  </si>
  <si>
    <t>Beban Pegawai</t>
  </si>
  <si>
    <t>Beban Gaji dan Tunjangan ASN</t>
  </si>
  <si>
    <t>Beban Gaji Pokok ASN</t>
  </si>
  <si>
    <t>Beban Gaji Pokok PNS</t>
  </si>
  <si>
    <t>Beban Tunjangan Keluarga ASN</t>
  </si>
  <si>
    <t>Beban Tunjangan Keluarga PNS</t>
  </si>
  <si>
    <t>Beban Tunjangan Jabatan ASN</t>
  </si>
  <si>
    <t>Beban Tunjangan Jabatan PNS</t>
  </si>
  <si>
    <t>Beban Tunjangan Fungsional ASN</t>
  </si>
  <si>
    <t>Beban Tunjangan Fungsional PNS</t>
  </si>
  <si>
    <t>Beban Tunjangan Fungsional Umum ASN</t>
  </si>
  <si>
    <t>Beban Tunjangan Fungsional Umum PNS</t>
  </si>
  <si>
    <t>Beban Tunjangan Beras ASN</t>
  </si>
  <si>
    <t>Beban Tunjangan Beras PNS</t>
  </si>
  <si>
    <t>Beban Tunjangan PPh/Tunjangan Khusus ASN</t>
  </si>
  <si>
    <t>Beban Tunjangan PPh/Tunjangan Khusus PNS</t>
  </si>
  <si>
    <t>Beban Pembulatan Gaji ASN</t>
  </si>
  <si>
    <t>Beban Pembulatan Gaji PNS</t>
  </si>
  <si>
    <t>Beban Iuran Jaminan Kesehatan ASN</t>
  </si>
  <si>
    <t>Beban Iuran Jaminan Kesehatan PNS</t>
  </si>
  <si>
    <t>Beban Iuran Jaminan Kecelakaan Kerja ASN</t>
  </si>
  <si>
    <t>Beban Iuran Jaminan Kecelakaan Kerja PNS</t>
  </si>
  <si>
    <t>Beban Iuran Jaminan Kematian ASN</t>
  </si>
  <si>
    <t>Beban Iuran Jaminan Kematian PNS</t>
  </si>
  <si>
    <t>Beban Tambahan Penghasilan ASN</t>
  </si>
  <si>
    <t>Beban   Tambahan   Penghasilan   berdasarkanBeban   Kerja ASN</t>
  </si>
  <si>
    <t>Beban  Tambahan  Penghasilan  berdasarkan  Beban  Kerja PNS</t>
  </si>
  <si>
    <t>Beban     Tambahan     Penghasilan     berdasarkan     Kondisi Kerja ASN</t>
  </si>
  <si>
    <t>Beban     Tambahan     Penghasilan     berdasarkan     Kondisi Kerja PNS</t>
  </si>
  <si>
    <t>Beban    Tambahan    Penghasilan    berdasarkanKelangkaan Profesi ASN</t>
  </si>
  <si>
    <t>Beban   Tambahan   Penghasilan   berdasarkan   Kelangkaan Profesi PNS</t>
  </si>
  <si>
    <t>Beban    Tambahan    Penghasilan    berdasarkan    Prestasi Kerja ASN</t>
  </si>
  <si>
    <t>Beban    Tambahan    Penghasilan    berdasarkan    Prestasi Kerja PNS</t>
  </si>
  <si>
    <t>Beban Barang dan Jasa</t>
  </si>
  <si>
    <t>Beban Barang</t>
  </si>
  <si>
    <t>Beban Barang Pakai Habis</t>
  </si>
  <si>
    <t>Beban Bahan-Bahan Bangunan dan Konstruksi</t>
  </si>
  <si>
    <t>Beban Bahan-Bahan Bakar dan Pelumas</t>
  </si>
  <si>
    <t>Beban Suku Cadang-Suku Cadang AlatAngkutan</t>
  </si>
  <si>
    <t>Beban    Alat/Bahan    untuk    Kegiatan    Kantor-Alat    Tulis Kantor</t>
  </si>
  <si>
    <t>Beban Alat/Bahan untuk Kegiatan Kantor- Bahan Cetak</t>
  </si>
  <si>
    <t>Beban Alat/Bahan untuk Kegiatan Kantor- Benda Pos</t>
  </si>
  <si>
    <t>Beban      Alat/Bahan      untuk      Kegiatan      Kantor-Bahan Komputer</t>
  </si>
  <si>
    <t>Beban Alat/Bahan untuk Kegiatan Kantor- Perabot Kantor</t>
  </si>
  <si>
    <t>Beban Alat/Bahan untuk Kegiatan Kantor-Alat Listrik</t>
  </si>
  <si>
    <t>Beban   Alat/Bahan   untuk   Kegiatan   Kantor-   Perlengkapan Dinas</t>
  </si>
  <si>
    <t>Beban    Alat/Bahan    untuk    Kegiatan    Kantor-Alat/Bahan untuk Kegiatan Kantor Lainnya</t>
  </si>
  <si>
    <t>Beban Makanan dan Minuman Rapat</t>
  </si>
  <si>
    <t>Beban Makanan dan Minuman AktivitasLapangan</t>
  </si>
  <si>
    <t>Beban Jasa</t>
  </si>
  <si>
    <t>Beban Jasa Kantor</t>
  </si>
  <si>
    <t>Beban      Honorarium      Narasumber      atau      Pembahas, Moderator, Pembawa Acara, danPanitia</t>
  </si>
  <si>
    <t>Beban     Honorarium     Tim     Pelaksana     Kegiatan     dan Sekretariat Tim Pelaksana Kegiatan</t>
  </si>
  <si>
    <t>Beban Jasa Tenaga Administrasi</t>
  </si>
  <si>
    <t>Beban Jasa Tenaga Ahli</t>
  </si>
  <si>
    <t>Beban Jasa Tenaga Kebersihan</t>
  </si>
  <si>
    <t>Beban Jasa Tenaga Keamanan</t>
  </si>
  <si>
    <t>Beban Jasa Juri Perlombaan/Pertandingan</t>
  </si>
  <si>
    <t>Beban Jasa Pelaksanaan Transaksi Keuangan</t>
  </si>
  <si>
    <t>Beban Jasa Penyelenggaraan Acara</t>
  </si>
  <si>
    <t>Beban Jasa Iklan/Reklame, Film, danPemotretan</t>
  </si>
  <si>
    <t>Beban Tagihan Telepon</t>
  </si>
  <si>
    <t>Beban Langganan Jurnal/Surat Kabar/Majalah</t>
  </si>
  <si>
    <t>Beban Pembayaran Pajak, Bea, dan Perizinan</t>
  </si>
  <si>
    <t>Beban Iuran Jaminan/Asuransi</t>
  </si>
  <si>
    <t>Beban Iuran Jaminan Kesehatan bagi Non ASN</t>
  </si>
  <si>
    <t>Beban Iuran Jaminan Kecelakaan Kerja bagi Non ASN</t>
  </si>
  <si>
    <t>Beban Iuran Jaminan Kematian bagi Non ASN</t>
  </si>
  <si>
    <t>Beban Jasa Konsultansi Konstruksi</t>
  </si>
  <si>
    <t>Beban     Jasa     Konsultansi     PerencanaanArsitektur-Jasa Penilai Perawatan dan Kelayakan Bangunan Gedung</t>
  </si>
  <si>
    <t>Beban    Jasa    Konsultansi    Perencanaan    Rekayasa-Jasa</t>
  </si>
  <si>
    <t>Beban      Jasa      Konsultansi      Perencanaan      Penataan Ruang-jasa Perencanaan dan</t>
  </si>
  <si>
    <t>Beban      Jasa      Konsultansi      Perencanaan      Penataan Ruang-Jasa Perencanaan Wilayah</t>
  </si>
  <si>
    <t>Beban      Jasa      Konsultansi      Perencanaan      Penataan Ruang-Jasa   Perencanaan   dan   Perancangan   Lingkungan Bangunan danLandscape</t>
  </si>
  <si>
    <t>Beban Jasa Konsultansi Pengawasan Arsitektur</t>
  </si>
  <si>
    <t>Beban Jasa Konsultansi Non Konstruksi</t>
  </si>
  <si>
    <t>Beban    Jasa    Konsultansi    Berorientasi    Layanan-    Jasa</t>
  </si>
  <si>
    <t>Beban Pemeliharaan</t>
  </si>
  <si>
    <t>Beban Pemeliharaan Peralatan dan Mesin</t>
  </si>
  <si>
    <t>Beban Pemeliharaan Alat Besar-Alat Bantu-Pompa</t>
  </si>
  <si>
    <t>Beban   Pemeliharaan   Alat   Angkutan-AlatAngkutan   Darat Bermotor-Kendaraan Bermotor Penumpang</t>
  </si>
  <si>
    <t>Beban   Pemeliharaan   Alat   Angkutan-Alat   Angkutan   Darat Bermotor-KendaraanBermotor Beroda Dua</t>
  </si>
  <si>
    <t>Beban  Pemeliharaan  Alat  Kantor  dan  Rumah  Tangga-Alat Rumah Tangga-Alat Pendingin</t>
  </si>
  <si>
    <t>Beban      Pemeliharaan      Komputer-KomputerUnit-Personal Computer</t>
  </si>
  <si>
    <t>B e b a n       P e m e l i h a r a a n       K o m p u t e r - P e r a l a t a n Komputer-Peralatan Komputer Lainnya</t>
  </si>
  <si>
    <t>Beban   Pemeliharaan   Komputer-Komputer   Unit-Komputer Unit Lainnya</t>
  </si>
  <si>
    <t>Beban Pemeliharaan Gedung dan Bangunan</t>
  </si>
  <si>
    <t>Beban     Pemeliharaan     Bangunan     Gedung-    Bangunan Gedung Tempat Kerja-BangunanGedung Kantor</t>
  </si>
  <si>
    <t>Beban Perjalanan Dinas</t>
  </si>
  <si>
    <t>Beban Perjalanan Dinas Dalam Daerah</t>
  </si>
  <si>
    <t>Beban Perjalanan Dinas Biasa</t>
  </si>
  <si>
    <t>Beban Perjalanan Dinas Dalam Kota</t>
  </si>
  <si>
    <t>Beban   Uang   dan/atau   Jasa   untuk   Diberikan   kepada Pihak Ketiga/Pihak Lain/Masyarakat</t>
  </si>
  <si>
    <t>Beban  Uang  yang  Diberikan  kepada  Pihak   Ketiga/Pihak Lain/Masyarakat</t>
  </si>
  <si>
    <t>Beban Hadiah yang Bersifat Perlombaan</t>
  </si>
  <si>
    <t>Beban Penyusutan dan Amortisasi</t>
  </si>
  <si>
    <t>Beban Penyusutan Peralatan dan Mesin</t>
  </si>
  <si>
    <t>Beban Penyusutan Alat Angkutan</t>
  </si>
  <si>
    <t>Beban Penyusutan Alat Angkutan Darat Bermotor</t>
  </si>
  <si>
    <t>Beban      Penyusutan      Alat      Angkutan      DaratBermotor Lainnya</t>
  </si>
  <si>
    <t>Beban      Penyusutan      Kendaraan      Dinas      Bermotor Perorangan</t>
  </si>
  <si>
    <t>Beban Penyusutan Alat Bengkel dan Alat Ukur</t>
  </si>
  <si>
    <t>Beban Penyusutan Alat Bengkel Tak Bermesin</t>
  </si>
  <si>
    <t>Beban Penyusutan Alat Bengkel Tak BermesinLainnya</t>
  </si>
  <si>
    <t>Beban Penyusutan Alat Ukur</t>
  </si>
  <si>
    <t>Beban Penyusutan Alat Ukur Universal</t>
  </si>
  <si>
    <t>Beban Penyusutan Alat Kantor dan RumahTangga</t>
  </si>
  <si>
    <t>Beban Penyusutan Alat Kantor</t>
  </si>
  <si>
    <t>Beban Penyusutan Alat Kantor Lainnya</t>
  </si>
  <si>
    <t>Beban Penyusutan Alat Rumah Tangga</t>
  </si>
  <si>
    <t>Beban Penyusutan Mebel</t>
  </si>
  <si>
    <t>Beban   Penyusutan   Alat   Rumah   Tangga   Lainnya  (Home Use)</t>
  </si>
  <si>
    <t>Beban     Penyusutan     Alat     Studio,     Komunikasi,     dan Pemancar</t>
  </si>
  <si>
    <t>Beban Penyusutan Alat Studio</t>
  </si>
  <si>
    <t>Beban Penyusutan Alat Studio Lainnya</t>
  </si>
  <si>
    <t>Beban Penyusutan Alat Komunikasi</t>
  </si>
  <si>
    <t>Beban Penyusutan Alat Komunikasi Lainnya</t>
  </si>
  <si>
    <t>Beban Penyusutan Komputer</t>
  </si>
  <si>
    <t>Beban Penyusutan Komputer Unit</t>
  </si>
  <si>
    <t>Beban Penyusutan Komputer Unit Lainnya</t>
  </si>
  <si>
    <t>Beban Penyusutan Gedung dan Bangunan</t>
  </si>
  <si>
    <t>Beban Penyusutan Bangunan Gedung</t>
  </si>
  <si>
    <t>Bangunan Gedung Tempat Kerja</t>
  </si>
  <si>
    <t>Beban Penyusutan Bangunan Gedung Kantor</t>
  </si>
  <si>
    <t>Beban Penyusutan Bangunan Gedung TempatPertemuan</t>
  </si>
  <si>
    <t>Beban Amortisasi Aset Tidak Berwujud</t>
  </si>
  <si>
    <t>Beban Amortisasi Aset Tidak Berwujud-Kajian</t>
  </si>
  <si>
    <r>
      <rPr>
        <b/>
        <sz val="12"/>
        <rFont val="Times New Roman"/>
        <family val="1"/>
      </rPr>
      <t>JUMLAH</t>
    </r>
    <r>
      <rPr>
        <sz val="12"/>
        <rFont val="Times New Roman"/>
        <family val="1"/>
      </rPr>
      <t xml:space="preserve"> </t>
    </r>
    <r>
      <rPr>
        <b/>
        <sz val="12"/>
        <rFont val="Times New Roman"/>
        <family val="1"/>
      </rPr>
      <t>BEBAN</t>
    </r>
  </si>
  <si>
    <r>
      <rPr>
        <b/>
        <sz val="12"/>
        <rFont val="Times New Roman"/>
        <family val="1"/>
      </rPr>
      <t>SURPLUS/DEFISIT</t>
    </r>
    <r>
      <rPr>
        <sz val="12"/>
        <rFont val="Times New Roman"/>
        <family val="1"/>
      </rPr>
      <t xml:space="preserve"> </t>
    </r>
    <r>
      <rPr>
        <b/>
        <sz val="12"/>
        <rFont val="Times New Roman"/>
        <family val="1"/>
      </rPr>
      <t>DARI</t>
    </r>
    <r>
      <rPr>
        <sz val="12"/>
        <rFont val="Times New Roman"/>
        <family val="1"/>
      </rPr>
      <t xml:space="preserve"> </t>
    </r>
    <r>
      <rPr>
        <b/>
        <sz val="12"/>
        <rFont val="Times New Roman"/>
        <family val="1"/>
      </rPr>
      <t>OPERASI</t>
    </r>
  </si>
  <si>
    <t>Penjelasan realisasi  :</t>
  </si>
  <si>
    <t>Uraikan realisasi beban LO per Rincian Objek beban LO, Jelaskan masing-masing apabila terjadi perbedaan dengan Laporan Realisasi Anggaran.</t>
  </si>
  <si>
    <t>3.5</t>
  </si>
  <si>
    <t>Aset</t>
  </si>
  <si>
    <t>31 Desember 2022             (Rp)</t>
  </si>
  <si>
    <t>31 Desember 2021             (Rp)</t>
  </si>
  <si>
    <t>ASET</t>
  </si>
  <si>
    <t>ASET LANCAR</t>
  </si>
  <si>
    <t>Persediaan</t>
  </si>
  <si>
    <t>Barang Pakai Habis</t>
  </si>
  <si>
    <t xml:space="preserve">Bahan Bangunan dan Konstruksi </t>
  </si>
  <si>
    <t>Alat Tulis Kantor</t>
  </si>
  <si>
    <t>Bahan Cetak</t>
  </si>
  <si>
    <t xml:space="preserve">Bahan Komputer </t>
  </si>
  <si>
    <t>Alat Listrik</t>
  </si>
  <si>
    <t>Perlengkapan Dinas</t>
  </si>
  <si>
    <t>Alat/Bahan untuk Kegiatan Kantor Lainnya</t>
  </si>
  <si>
    <t>ASET TETAP</t>
  </si>
  <si>
    <t>Tanah</t>
  </si>
  <si>
    <t>Tanah untuk Bangunan Tempat Kerja</t>
  </si>
  <si>
    <t>Tanah untuk Bangunan Tempat Ibadah</t>
  </si>
  <si>
    <t>Tanah Persil Lainnya</t>
  </si>
  <si>
    <t>Tanah Non Persil Lainnya</t>
  </si>
  <si>
    <t>Tanah untuk Jalan</t>
  </si>
  <si>
    <t>Tanah untuk Taman</t>
  </si>
  <si>
    <t>Peralatan dan Mesin</t>
  </si>
  <si>
    <t>Alat Besar</t>
  </si>
  <si>
    <t>Alat Besar Darat Lainnya</t>
  </si>
  <si>
    <t>Alat Angkutan</t>
  </si>
  <si>
    <t>Alat Angkutan Darat Bermotor Lainnya</t>
  </si>
  <si>
    <t>Alat Bengkel dan Alat Ukur</t>
  </si>
  <si>
    <t>Alat Bengkel Tak Bermesin Lainnya</t>
  </si>
  <si>
    <t>Alat Ukur Universal</t>
  </si>
  <si>
    <t>Alat Kantor dan Rumah Tangga</t>
  </si>
  <si>
    <t>Alat Kantor Lainnya</t>
  </si>
  <si>
    <t>Mebel</t>
  </si>
  <si>
    <t>Alat Pengukur Waktu</t>
  </si>
  <si>
    <t>Alat Pendingin</t>
  </si>
  <si>
    <t>Alat Rumah Tangga Lainnya (Home Use)</t>
  </si>
  <si>
    <t>Alat Studio, Komunikasi, dan Pemancar</t>
  </si>
  <si>
    <t>Peralatan Studio Audio</t>
  </si>
  <si>
    <t>Peralatan Studio Video dan Film</t>
  </si>
  <si>
    <t>Alat Studio Lainnya</t>
  </si>
  <si>
    <t>Alat Komunikasi Telephone</t>
  </si>
  <si>
    <t>Peralatan Komunikasi Navigasi Lainnya</t>
  </si>
  <si>
    <t>Komputer</t>
  </si>
  <si>
    <t>Personal Computer</t>
  </si>
  <si>
    <t>Komputer Unit Lainnya</t>
  </si>
  <si>
    <t>Peralatan Personal Computer</t>
  </si>
  <si>
    <t>Peralatan Komputer Lainnya</t>
  </si>
  <si>
    <t>Gedung dan Bangunan</t>
  </si>
  <si>
    <t>Bangunan Gedung</t>
  </si>
  <si>
    <t>Bangunan Gedung Kantor</t>
  </si>
  <si>
    <t>Tugu Titik Kontrol/Pasti</t>
  </si>
  <si>
    <t>Pilar/Tugu/Tanda Lainnya</t>
  </si>
  <si>
    <t>Aset Tetap Lainnya</t>
  </si>
  <si>
    <t>Bahan Perpustakaan</t>
  </si>
  <si>
    <t>Barang Bercorak Kesenian/Kebudayaan/ Olahraga</t>
  </si>
  <si>
    <t>Barang Bercorak Kesenian Lainnya</t>
  </si>
  <si>
    <t>Akumulasi Penyusutan</t>
  </si>
  <si>
    <t>Akumulasi Penyusutan Peralatan dan Mesin</t>
  </si>
  <si>
    <t>Akumulasi Penyusutan Alat Besar Darat-Alat Besar Darat Lainnya</t>
  </si>
  <si>
    <t>Akumulasi Penyusutan Alat Angkutan Darat Bermotor-Alat Angkutan Darat Bermotor</t>
  </si>
  <si>
    <t>Akumulasi Penyusutan Alat Bengkel Tak Bermesin-Alat Bengkel Tak Bermesin Lainn</t>
  </si>
  <si>
    <t>Akumulasi Penyusutan Alat Ukur-Alat UkurUniversal</t>
  </si>
  <si>
    <t>Akumulasi Penyusutan Alat Kantor-Alat Kantor Lainnya</t>
  </si>
  <si>
    <t>Akumulasi Penyusutan Alat Rumah Tangga- Mebel</t>
  </si>
  <si>
    <t>Akumulasi Penyusutan Alat Rumah Tangga-Alat Rumah Tangga Lainnya (Home Use)</t>
  </si>
  <si>
    <t>Akumulasi Penyusutan Alat Studio-Alat Studio Lainnya</t>
  </si>
  <si>
    <t>Akumulasi Penyusutan Alat Komunikasi-AlatKomunikasi Lainnya</t>
  </si>
  <si>
    <t>Akumulasi Penyusutan Komputer Unit-Komputer Unit Lainnya</t>
  </si>
  <si>
    <t>Akumulasi Penyusutan Gedung dan Bangunan</t>
  </si>
  <si>
    <t>Akumulasi Penyusutan Bangunan Gedung</t>
  </si>
  <si>
    <t>ASET LAINNYA</t>
  </si>
  <si>
    <t>Aset Tidak Berwujud</t>
  </si>
  <si>
    <t>Kajian</t>
  </si>
  <si>
    <t>Akumulasi Amortisasi Aset Tidak Berwujud</t>
  </si>
  <si>
    <t>Akumulasi Amortisasi Aset Tidak Berwujud-Kajian</t>
  </si>
  <si>
    <t>JUMLAH ASET</t>
  </si>
  <si>
    <t>KEWAJIBAN</t>
  </si>
  <si>
    <t>KEWAJIBAN JANGKA PENDEK</t>
  </si>
  <si>
    <t>Utang Belanja</t>
  </si>
  <si>
    <t>Utang Belanja Barang dan Jasa</t>
  </si>
  <si>
    <t>Utang Belanja Jasa Kantor-Jasa Tenaga Kebersihan</t>
  </si>
  <si>
    <t>JUMLAH KEWAJIBAN</t>
  </si>
  <si>
    <t>EKUITAS</t>
  </si>
  <si>
    <t>Ekuitas</t>
  </si>
  <si>
    <t>Surplus/Defisit-LO</t>
  </si>
  <si>
    <t>Ekuitas untuk Dikonsolidasikan</t>
  </si>
  <si>
    <t>RK PPKD</t>
  </si>
  <si>
    <t>Ekuitas Mutasi</t>
  </si>
  <si>
    <t>Ekuitas Mutasi Aset Tetap</t>
  </si>
  <si>
    <t>Ekuitas Mutasi Akumulasi Penyusutan</t>
  </si>
  <si>
    <t>Ekuitas Mutasi Aset Lainnya</t>
  </si>
  <si>
    <t>JUMLAH EKUITAS</t>
  </si>
  <si>
    <t>JUMLAH KEWAJIBAN DAN EKUITAS</t>
  </si>
  <si>
    <t>Uraikan per Rincian Objek Aset, beri penjelasan penambahan dan pengurangan Aset selama tahun berjalan.</t>
  </si>
  <si>
    <t>3.6</t>
  </si>
  <si>
    <t>Kewajiban</t>
  </si>
  <si>
    <t>Uraikan per Rincian Objek Kewajiban, beri penjelasan penambahan dan pengurangan Kewajiban selama tahun berjalan.</t>
  </si>
  <si>
    <t>3.7</t>
  </si>
  <si>
    <t>EKUITAS AWAL</t>
  </si>
  <si>
    <t>1.259.672.402.946,27</t>
  </si>
  <si>
    <t>DAMPAK KUMULATIF PERUBAHAN KEBIJAKAN/KESALAHAN MENDASAR</t>
  </si>
  <si>
    <t>JUMLAH EKUITAS AKHIR</t>
  </si>
  <si>
    <t>Uraikan per Rincian Objek Ekuitas, beri penjelasan penambahan dan pengurangan Ekuitas selama tahun berjalan.</t>
  </si>
  <si>
    <t>Bab IV</t>
  </si>
  <si>
    <t>Penjelasan atas informasi-informasi nonkeuangan SKPD</t>
  </si>
  <si>
    <t>4.1</t>
  </si>
  <si>
    <t>Struktur Organisasi</t>
  </si>
  <si>
    <t>4.2</t>
  </si>
  <si>
    <t>Tugas Pokok dan Fungsi</t>
  </si>
  <si>
    <t>Dinas mempunyai tugas melaksanakan urusan pemerintahan daerah berdasarkan asas otonomi dan tugas pembantuan dibidang pertanahan dan tata ruang.</t>
  </si>
  <si>
    <t xml:space="preserve">Untuk melaksanakan tugas sebagaimana dimaksud dalam Pasal 4, Dinas mempunyai fungsi : </t>
  </si>
  <si>
    <t>a. perumusan kebijakan teknis urusan pertanahan dan tata ruang;</t>
  </si>
  <si>
    <t>b. penyelenggaraan urusan pemerintahan dan pelayanan umum dibidang pertanahan dan tata ruang;</t>
  </si>
  <si>
    <t xml:space="preserve">c. pelaksanaan koordinasi penyelenggaraan urusan dibidang pertanahan dan tata ruang; </t>
  </si>
  <si>
    <t xml:space="preserve">d. pembinaan dan pelaksanaan tugas dibidang pertanahan dan tata ruang; </t>
  </si>
  <si>
    <t xml:space="preserve">e. pengelolaan kesekretariatan meliputi perencanaan umum, kepegawaian, keuangan, evaluasi dan pelaporan; dan </t>
  </si>
  <si>
    <t>f. pelaksanaan pengawasan, pengendalian evaluasi,dan pelaporan dibidang pertanahan dan tata ruang.</t>
  </si>
  <si>
    <t>Bab V</t>
  </si>
  <si>
    <t>Penutup</t>
  </si>
  <si>
    <t>Dari uraian Laporan Keuangan SKPD Tahun Anggaran 2022 pada bab terdahulu dapat disimpulkan sebagai berikut:</t>
  </si>
  <si>
    <t>5.1</t>
  </si>
  <si>
    <t>Laporan Realisasi Anggaran Pendapatan dan Belanja Daerah</t>
  </si>
  <si>
    <t>5.1.1</t>
  </si>
  <si>
    <t>5.1.1.a</t>
  </si>
  <si>
    <t>Pendapatan Asli Daerah</t>
  </si>
  <si>
    <t>Pendapatan Asli Daerah APBD Tahun Anggaran 2022 terealisasi sebesar Rp0 atau 0% dari target Rp0 yang terdiri dari :</t>
  </si>
  <si>
    <t>1)</t>
  </si>
  <si>
    <t>Pajak Daerah sebesar Rp 0 atau 0% dari target;</t>
  </si>
  <si>
    <t>2)</t>
  </si>
  <si>
    <t>Hasil Retribusi Daerah sebesar Rp 0 atau 0% dari target;</t>
  </si>
  <si>
    <t>3)</t>
  </si>
  <si>
    <t>Hasil Pengelolaan Kekayaan Daerah yang dipisahkan sebesar Rp 0  atau 0% dari target;</t>
  </si>
  <si>
    <t>4)</t>
  </si>
  <si>
    <t>Lain-lain PAD yang sah sebesar Rp 0 atau 0% dari target.</t>
  </si>
  <si>
    <t>5.1.2</t>
  </si>
  <si>
    <t>Realisasi belanja APBD Tahun Anggaran 2022 sebesar Rp10.716.581.403,00 atau 38,47% dari anggaran yang terdiri dari Belanja Operasi dan Belanja Modal.</t>
  </si>
  <si>
    <t>5.1.2.a.</t>
  </si>
  <si>
    <t>Realisasi Belanja Operasional sebesar Rp9.390.065.341,00 atau sebesar 92,32% dari anggaran. Belanja operasi meliputi Belanja Pegawai, Belanja Barang dan Jasa, Belanja Hibah, Belanja Bantuan Sosial.</t>
  </si>
  <si>
    <t>Belanja Pegawai yang dianggarkan sebesar Rp5.198.586.000,00 terealisasi sebesar Rp4.898.216.616,00 atau 94,22% dari anggaran. Belanja Barang dan Jasa dianggarkan sebesar Rp4.973.165.005,00 terealisasi sebesar Rp4.491.848.725,00  atau sebesar 90,32% dari anggaran.</t>
  </si>
  <si>
    <t>Belanja hibah dianggarkan sebesar Rp xx terealisasi Rp0 atau 0% dari anggaran.</t>
  </si>
  <si>
    <t>Belanja Bantuan Sosial yang dianggarkan sebesar Rp0 terealisasi sebesar Rp0 atau 0% dari anggaran.</t>
  </si>
  <si>
    <t>5.1.2.b.</t>
  </si>
  <si>
    <t>Belanja Modal terealisasi sebesar Rp1.326.516.062,00 atau 7,50% dari anggaran.</t>
  </si>
  <si>
    <t>Belanja Modal meliputi Belanja Modal Tanah, Belanja Modal Peralatan dan Mesin, Belanja Modal Gedung dan Bangunan, Belanja Modal Jalan, Irigasi dan Jaringan, Belanja Modal Aset Tetap Lainnya, dan Belanja Modal Lainnya.</t>
  </si>
  <si>
    <t xml:space="preserve"> </t>
  </si>
  <si>
    <t>5.2</t>
  </si>
  <si>
    <t>Neraca</t>
  </si>
  <si>
    <t>5.2.1</t>
  </si>
  <si>
    <t>Neraca per 31 Desember 2022 menunjukkan nilai Aset sebesar Rp84.605.563.064,10 terdiri dari Aset Lancar sebesar Rp 126.607.985,00, Aset Tetap sebesar Rp 84.014.948.988,28 dan Aset Lainnya sebesar Rp464.006.090,82,.</t>
  </si>
  <si>
    <t>5.2.2</t>
  </si>
  <si>
    <t xml:space="preserve">Neraca per 31 Desember 2022 menunjukkan Kewajiban sebesar Rp0, yang merupakan Kewajiban Jangka Pendek. </t>
  </si>
  <si>
    <t>5.2.3</t>
  </si>
  <si>
    <t>Neraca per 31 Desember 2022 menunjukkan Ekuitas sebesar Rp84.605.563.064,10</t>
  </si>
  <si>
    <t>5.3</t>
  </si>
  <si>
    <t>Laporan Operasional</t>
  </si>
  <si>
    <t>5.3.1</t>
  </si>
  <si>
    <t>Pendapatan-LO</t>
  </si>
  <si>
    <t>Jumlah Pendapatan-LO tahun 2022 sebesar Rp841.575.000 yang terdiri dari Pendapatan Asli Daerah-LO sebesar Rp841.575.000</t>
  </si>
  <si>
    <t>5.3.2</t>
  </si>
  <si>
    <t>Beban-LO</t>
  </si>
  <si>
    <t>Jumlah Beban-LO tahun 2022 sebesar Rp10.635.393.176,50 yang terdiri dari Beban Operasi-LO sebesar Rp 9.515.013.043,00 dan Beban Penyusutan dan Amortisasi sebesar Rp1.120.380.133,50.</t>
  </si>
  <si>
    <t>5.3.3</t>
  </si>
  <si>
    <t>Surplus/Defisit dari Kegiatan Operasional</t>
  </si>
  <si>
    <t>Defisit dari Kegiatan Operasional tahun 2022 sebesar Rp (9.793.818.176,50).</t>
  </si>
  <si>
    <t>5.4</t>
  </si>
  <si>
    <t>Laporan Perubahan Ekuitas</t>
  </si>
  <si>
    <t>5.4.1</t>
  </si>
  <si>
    <t>Ekuitas Awal</t>
  </si>
  <si>
    <t>Ekuitas awal sebesar Rp1.259.672.402.946,27 merupakan ekuitas akhir tahun 2021.</t>
  </si>
  <si>
    <t>5.4.2</t>
  </si>
  <si>
    <t>Surplus/Defisit LO</t>
  </si>
  <si>
    <t>Surplus/Defisit LO tahun 2022 sebesar Rp(9.793.818.176,50) merupakan selisih antara Pendapatan-LO dan Beban-LO selama periode pelaporan tahun 2022.</t>
  </si>
  <si>
    <t>Ekuitas Mutasi sebesar Rp(1.175.989.603.109,67) terdiri dari Ekuitas Mutasi Aset Tetap sebesar Rp(1.176.203.018.522,68) dan Ekuitas Mutasi Akumulasi Penyusutan sebesar Rp(213.415.414,01)</t>
  </si>
  <si>
    <t>5.2.4</t>
  </si>
  <si>
    <t>Ekuitas Akhir</t>
  </si>
  <si>
    <t>Ekuitas akhir sebesar Rp84.605.563.064,10  merupakan ekuitas akhir tahun 2022.</t>
  </si>
  <si>
    <t>Kepala SKPD</t>
  </si>
  <si>
    <t>(Wahyu Handoyo H.P., ST., MA., MTP.)</t>
  </si>
  <si>
    <t>NIP. 19720411 199803 1 007</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</si>
</sst>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5" formatCode="&quot;Rp&quot;#,##0_);\(&quot;Rp&quot;#,##0\)"/>
    <numFmt numFmtId="7" formatCode="&quot;Rp&quot;#,##0.00_);\(&quot;Rp&quot;#,##0.00\)"/>
    <numFmt numFmtId="42" formatCode="_(&quot;Rp&quot;* #,##0_);_(&quot;Rp&quot;* \(#,##0\);_(&quot;Rp&quot;* &quot;-&quot;_);_(@_)"/>
    <numFmt numFmtId="41" formatCode="_(* #,##0_);_(* \(#,##0\);_(* &quot;-&quot;_);_(@_)"/>
    <numFmt numFmtId="43" formatCode="_(* #,##0.00_);_(* \(#,##0.00\);_(* &quot;-&quot;??_);_(@_)"/>
    <numFmt numFmtId="164" formatCode="#,##0.00_);\(#,##0.00\);\-"/>
    <numFmt numFmtId="165" formatCode="_ * #,##0.00_ ;_ * \-#,##0.00_ ;_ * &quot;-&quot;??_ ;_ @_ "/>
    <numFmt numFmtId="166" formatCode="_-* #,##0.00_-;\-* #,##0.00_-;_-* &quot;-&quot;??_-;_-@_-"/>
    <numFmt numFmtId="167" formatCode="_(&quot;Rp&quot;* #,##0_);_(&quot;Rp&quot;* \(#,##0\);_(&quot;Rp&quot;* \-_);_(@_)"/>
    <numFmt numFmtId="168" formatCode="_(* #,##0.00_);_(* \(#,##0.00\);_(* &quot;-&quot;_);_(@_)"/>
    <numFmt numFmtId="169" formatCode="_(* #,##0.00_);_(* \(#,##0.00\);_(* \-??_);_(@_)"/>
    <numFmt numFmtId="170" formatCode="_(* #,##0_);_(* \(#,##0\);_(* \-_);_(@_)"/>
    <numFmt numFmtId="171" formatCode="_ &quot;Rp &quot;* #,##0_ ;_ &quot;Rp &quot;* \-#,##0_ ;_ &quot;Rp &quot;* \-_ ;_ @_ "/>
    <numFmt numFmtId="172" formatCode="_(* #,##0_);_(* \(#,##0\);_(* &quot;-&quot;??_);_(@_)"/>
    <numFmt numFmtId="173" formatCode="#,##0\ ;&quot; (&quot;#,##0\);&quot; - &quot;;@\ "/>
    <numFmt numFmtId="174" formatCode="_-* #,##0_-;\-* #,##0_-;_-* &quot;-&quot;_-;_-@_-"/>
    <numFmt numFmtId="175" formatCode="_(* #,##0.00000000_);_(* \(#,##0.00000000\);_(* &quot;-&quot;??_);_(@_)"/>
    <numFmt numFmtId="176" formatCode="_(* #,##0.0000000_);_(* \(#,##0.0000000\);_(* &quot;-&quot;??_);_(@_)"/>
    <numFmt numFmtId="177" formatCode="&quot;$&quot;#,##0_);\(&quot;$&quot;#,##0\)"/>
    <numFmt numFmtId="178" formatCode="_(* #,##0.0_);_(* \(#,##0.0\);_(* &quot;-&quot;??_);_(@_)"/>
    <numFmt numFmtId="179" formatCode="_ * #,##0_ ;_ * \-#,##0_ ;_ * \-_ ;_ @_ "/>
    <numFmt numFmtId="180" formatCode="0_);\(0\)"/>
    <numFmt numFmtId="181" formatCode="_(&quot;$&quot;* #,##0_);_(&quot;$&quot;* \(#,##0\);_(&quot;$&quot;* &quot;-&quot;_);_(@_)"/>
    <numFmt numFmtId="182" formatCode="&quot;Rp&quot;#,##0.00_);[Red]&quot;(Rp&quot;#,##0.00\)"/>
    <numFmt numFmtId="183" formatCode="#,##0.00\ ;&quot; (&quot;#,##0.00\);&quot; -&quot;#\ ;@\ "/>
    <numFmt numFmtId="184" formatCode="0.0%"/>
    <numFmt numFmtId="185" formatCode="_(* #,##0.000_);_(* \(#,##0.000\);_(* &quot;-&quot;??_);_(@_)"/>
    <numFmt numFmtId="186" formatCode="&quot; Rp&quot;#,##0\ ;&quot; Rp(&quot;#,##0\);&quot; Rp- &quot;;@\ "/>
    <numFmt numFmtId="187" formatCode="_(&quot;$&quot;* #,##0.00_);_(&quot;$&quot;* \(#,##0.00\);_(&quot;$&quot;* &quot;-&quot;??_);_(@_)"/>
    <numFmt numFmtId="188" formatCode="[$-421]dd\ mmmm\ yyyy"/>
    <numFmt numFmtId="189" formatCode="#,##0.00&quot; &quot;;&quot;(&quot;#,##0.00&quot;)&quot;;&quot;-&quot;#&quot; &quot;;@&quot; &quot;"/>
    <numFmt numFmtId="190" formatCode="#,##0&quot; &quot;;&quot;(&quot;#,##0&quot;)&quot;;&quot;- &quot;;@&quot; &quot;"/>
    <numFmt numFmtId="191" formatCode="#,##0.0&quot; &quot;;&quot;(&quot;#,##0.0&quot;)&quot;;&quot;-&quot;#&quot; &quot;;@&quot; &quot;"/>
    <numFmt numFmtId="192" formatCode="#,##0&quot; &quot;;&quot; (&quot;#,##0&quot;)&quot;;&quot; -&quot;#&quot; &quot;;@&quot; &quot;"/>
    <numFmt numFmtId="193" formatCode="[$$-409]#,##0.00;[Red]&quot;-&quot;[$$-409]#,##0.00"/>
    <numFmt numFmtId="194" formatCode="#,##0\ ;&quot; (&quot;#,##0\);&quot; -&quot;#\ ;@\ "/>
  </numFmts>
  <fonts count="48">
    <font>
      <sz val="10"/>
      <name val="Arial"/>
      <family val="2"/>
    </font>
    <font>
      <sz val="10"/>
      <name val="Arial"/>
      <family val="2"/>
    </font>
    <font>
      <sz val="12"/>
      <color theme="1"/>
      <name val="Times New Roman"/>
      <family val="1"/>
    </font>
    <font>
      <b/>
      <sz val="12"/>
      <color theme="1"/>
      <name val="Times New Roman"/>
      <family val="1"/>
    </font>
    <font>
      <b/>
      <i/>
      <sz val="12"/>
      <color theme="1"/>
      <name val="Times New Roman"/>
      <family val="1"/>
    </font>
    <font>
      <sz val="12"/>
      <name val="Times New Roman"/>
      <family val="1"/>
    </font>
    <font>
      <sz val="12"/>
      <color rgb="FF000000"/>
      <name val="Times New Roman"/>
      <family val="1"/>
    </font>
    <font>
      <sz val="12"/>
      <color indexed="8"/>
      <name val="Times New Roman"/>
      <family val="1"/>
    </font>
    <font>
      <i/>
      <sz val="12"/>
      <color rgb="FFFF0000"/>
      <name val="Times New Roman"/>
      <family val="1"/>
    </font>
    <font>
      <b/>
      <sz val="12"/>
      <color indexed="8"/>
      <name val="Times New Roman"/>
      <family val="1"/>
    </font>
    <font>
      <sz val="12"/>
      <color indexed="10"/>
      <name val="Times New Roman"/>
      <family val="1"/>
    </font>
    <font>
      <sz val="12"/>
      <color rgb="FF0070C0"/>
      <name val="Times New Roman"/>
      <family val="1"/>
    </font>
    <font>
      <b/>
      <sz val="12"/>
      <name val="Times New Roman"/>
      <family val="1"/>
    </font>
    <font>
      <sz val="11"/>
      <color indexed="8"/>
      <name val="Calibri"/>
      <family val="2"/>
    </font>
    <font>
      <sz val="12"/>
      <color rgb="FFFF0000"/>
      <name val="Times New Roman"/>
      <family val="1"/>
    </font>
    <font>
      <sz val="10"/>
      <color indexed="8"/>
      <name val="Arial"/>
      <family val="2"/>
    </font>
    <font>
      <b/>
      <sz val="12"/>
      <color rgb="FFFF0000"/>
      <name val="Times New Roman"/>
      <family val="1"/>
    </font>
    <font>
      <b/>
      <u/>
      <sz val="12"/>
      <name val="Times New Roman"/>
      <family val="1"/>
    </font>
    <font>
      <u/>
      <sz val="12"/>
      <name val="Times New Roman"/>
      <family val="1"/>
    </font>
    <font>
      <b/>
      <sz val="12"/>
      <color rgb="FF000000"/>
      <name val="Times New Roman"/>
      <family val="1"/>
    </font>
    <font>
      <b/>
      <sz val="12"/>
      <name val="Arial"/>
      <family val="2"/>
    </font>
    <font>
      <sz val="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Narrow"/>
      <family val="2"/>
    </font>
    <font>
      <sz val="11"/>
      <color indexed="8"/>
      <name val="Arial"/>
      <family val="2"/>
    </font>
    <font>
      <sz val="13"/>
      <name val="Franklin Gothic Medium"/>
      <family val="2"/>
    </font>
    <font>
      <sz val="10"/>
      <name val="Mangal"/>
      <family val="2"/>
    </font>
    <font>
      <sz val="10"/>
      <color indexed="8"/>
      <name val="Calibri"/>
      <family val="2"/>
    </font>
    <font>
      <i/>
      <sz val="11"/>
      <color indexed="23"/>
      <name val="Calibri"/>
      <family val="2"/>
    </font>
    <font>
      <sz val="11"/>
      <color indexed="17"/>
      <name val="Calibri"/>
      <family val="2"/>
    </font>
    <font>
      <b/>
      <i/>
      <sz val="16"/>
      <color indexed="8"/>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DMUI3Lg"/>
      <family val="2"/>
    </font>
    <font>
      <b/>
      <sz val="11"/>
      <color indexed="63"/>
      <name val="Calibri"/>
      <family val="2"/>
    </font>
    <font>
      <b/>
      <i/>
      <u/>
      <sz val="11"/>
      <color indexed="8"/>
      <name val="Calibri"/>
      <family val="2"/>
    </font>
    <font>
      <sz val="10"/>
      <name val="Calibri"/>
      <family val="2"/>
    </font>
    <font>
      <b/>
      <sz val="18"/>
      <color indexed="56"/>
      <name val="Cambria"/>
      <family val="1"/>
    </font>
    <font>
      <b/>
      <sz val="11"/>
      <color indexed="8"/>
      <name val="Calibri"/>
      <family val="2"/>
    </font>
    <font>
      <sz val="11"/>
      <color indexed="10"/>
      <name val="Calibri"/>
      <family val="2"/>
    </font>
  </fonts>
  <fills count="46">
    <fill>
      <patternFill patternType="none"/>
    </fill>
    <fill>
      <patternFill patternType="gray125"/>
    </fill>
    <fill>
      <patternFill patternType="solid">
        <fgColor indexed="31"/>
        <bgColor indexed="64"/>
      </patternFill>
    </fill>
    <fill>
      <patternFill patternType="solid">
        <fgColor indexed="31"/>
        <bgColor indexed="22"/>
      </patternFill>
    </fill>
    <fill>
      <patternFill patternType="solid">
        <fgColor indexed="45"/>
        <bgColor indexed="64"/>
      </patternFill>
    </fill>
    <fill>
      <patternFill patternType="solid">
        <fgColor indexed="45"/>
        <bgColor indexed="29"/>
      </patternFill>
    </fill>
    <fill>
      <patternFill patternType="solid">
        <fgColor indexed="42"/>
        <bgColor indexed="64"/>
      </patternFill>
    </fill>
    <fill>
      <patternFill patternType="solid">
        <fgColor indexed="42"/>
        <bgColor indexed="27"/>
      </patternFill>
    </fill>
    <fill>
      <patternFill patternType="solid">
        <fgColor indexed="46"/>
        <bgColor indexed="64"/>
      </patternFill>
    </fill>
    <fill>
      <patternFill patternType="solid">
        <fgColor indexed="46"/>
        <bgColor indexed="24"/>
      </patternFill>
    </fill>
    <fill>
      <patternFill patternType="solid">
        <fgColor indexed="27"/>
        <bgColor indexed="64"/>
      </patternFill>
    </fill>
    <fill>
      <patternFill patternType="solid">
        <fgColor indexed="27"/>
        <bgColor indexed="41"/>
      </patternFill>
    </fill>
    <fill>
      <patternFill patternType="solid">
        <fgColor indexed="47"/>
        <bgColor indexed="64"/>
      </patternFill>
    </fill>
    <fill>
      <patternFill patternType="solid">
        <fgColor indexed="47"/>
        <bgColor indexed="22"/>
      </patternFill>
    </fill>
    <fill>
      <patternFill patternType="solid">
        <fgColor indexed="44"/>
        <bgColor indexed="64"/>
      </patternFill>
    </fill>
    <fill>
      <patternFill patternType="solid">
        <fgColor indexed="44"/>
        <bgColor indexed="31"/>
      </patternFill>
    </fill>
    <fill>
      <patternFill patternType="solid">
        <fgColor indexed="29"/>
        <bgColor indexed="64"/>
      </patternFill>
    </fill>
    <fill>
      <patternFill patternType="solid">
        <fgColor indexed="29"/>
        <bgColor indexed="45"/>
      </patternFill>
    </fill>
    <fill>
      <patternFill patternType="solid">
        <fgColor indexed="11"/>
        <bgColor indexed="64"/>
      </patternFill>
    </fill>
    <fill>
      <patternFill patternType="solid">
        <fgColor indexed="11"/>
        <bgColor indexed="49"/>
      </patternFill>
    </fill>
    <fill>
      <patternFill patternType="solid">
        <fgColor indexed="51"/>
        <bgColor indexed="64"/>
      </patternFill>
    </fill>
    <fill>
      <patternFill patternType="solid">
        <fgColor indexed="51"/>
        <bgColor indexed="13"/>
      </patternFill>
    </fill>
    <fill>
      <patternFill patternType="solid">
        <fgColor indexed="30"/>
        <bgColor indexed="64"/>
      </patternFill>
    </fill>
    <fill>
      <patternFill patternType="solid">
        <fgColor indexed="30"/>
        <bgColor indexed="21"/>
      </patternFill>
    </fill>
    <fill>
      <patternFill patternType="solid">
        <fgColor indexed="36"/>
        <bgColor indexed="64"/>
      </patternFill>
    </fill>
    <fill>
      <patternFill patternType="solid">
        <fgColor indexed="20"/>
        <bgColor indexed="36"/>
      </patternFill>
    </fill>
    <fill>
      <patternFill patternType="solid">
        <fgColor indexed="49"/>
        <bgColor indexed="64"/>
      </patternFill>
    </fill>
    <fill>
      <patternFill patternType="solid">
        <fgColor indexed="49"/>
        <bgColor indexed="40"/>
      </patternFill>
    </fill>
    <fill>
      <patternFill patternType="solid">
        <fgColor indexed="52"/>
        <bgColor indexed="64"/>
      </patternFill>
    </fill>
    <fill>
      <patternFill patternType="solid">
        <fgColor indexed="52"/>
        <bgColor indexed="51"/>
      </patternFill>
    </fill>
    <fill>
      <patternFill patternType="solid">
        <fgColor indexed="62"/>
        <bgColor indexed="64"/>
      </patternFill>
    </fill>
    <fill>
      <patternFill patternType="solid">
        <fgColor indexed="62"/>
        <bgColor indexed="56"/>
      </patternFill>
    </fill>
    <fill>
      <patternFill patternType="solid">
        <fgColor indexed="10"/>
        <bgColor indexed="64"/>
      </patternFill>
    </fill>
    <fill>
      <patternFill patternType="solid">
        <fgColor indexed="10"/>
        <bgColor indexed="60"/>
      </patternFill>
    </fill>
    <fill>
      <patternFill patternType="solid">
        <fgColor indexed="57"/>
        <bgColor indexed="64"/>
      </patternFill>
    </fill>
    <fill>
      <patternFill patternType="solid">
        <fgColor indexed="57"/>
        <bgColor indexed="21"/>
      </patternFill>
    </fill>
    <fill>
      <patternFill patternType="solid">
        <fgColor indexed="53"/>
        <bgColor indexed="64"/>
      </patternFill>
    </fill>
    <fill>
      <patternFill patternType="solid">
        <fgColor indexed="53"/>
        <bgColor indexed="52"/>
      </patternFill>
    </fill>
    <fill>
      <patternFill patternType="solid">
        <fgColor indexed="22"/>
        <bgColor indexed="64"/>
      </patternFill>
    </fill>
    <fill>
      <patternFill patternType="solid">
        <fgColor indexed="22"/>
        <bgColor indexed="31"/>
      </patternFill>
    </fill>
    <fill>
      <patternFill patternType="solid">
        <fgColor indexed="55"/>
        <bgColor indexed="64"/>
      </patternFill>
    </fill>
    <fill>
      <patternFill patternType="solid">
        <fgColor indexed="55"/>
        <bgColor indexed="23"/>
      </patternFill>
    </fill>
    <fill>
      <patternFill patternType="solid">
        <fgColor indexed="43"/>
        <bgColor indexed="64"/>
      </patternFill>
    </fill>
    <fill>
      <patternFill patternType="solid">
        <fgColor indexed="43"/>
        <bgColor indexed="26"/>
      </patternFill>
    </fill>
    <fill>
      <patternFill patternType="solid">
        <fgColor indexed="26"/>
        <bgColor indexed="64"/>
      </patternFill>
    </fill>
    <fill>
      <patternFill patternType="solid">
        <fgColor indexed="26"/>
        <bgColor indexed="9"/>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692">
    <xf numFmtId="0" fontId="0"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3" fillId="0" borderId="0" applyFont="0" applyFill="0" applyBorder="0" applyAlignment="0" applyProtection="0"/>
    <xf numFmtId="167" fontId="13" fillId="0" borderId="0" applyFont="0" applyFill="0" applyBorder="0" applyAlignment="0" applyProtection="0"/>
    <xf numFmtId="0" fontId="15" fillId="0" borderId="0">
      <alignment vertical="top"/>
    </xf>
    <xf numFmtId="0" fontId="13" fillId="2" borderId="0" applyNumberFormat="0" applyBorder="0" applyAlignment="0" applyProtection="0"/>
    <xf numFmtId="0" fontId="13" fillId="3" borderId="0"/>
    <xf numFmtId="0" fontId="13" fillId="3" borderId="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4" borderId="0" applyNumberFormat="0" applyBorder="0" applyAlignment="0" applyProtection="0"/>
    <xf numFmtId="0" fontId="13" fillId="5" borderId="0"/>
    <xf numFmtId="0" fontId="13" fillId="5" borderId="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7" borderId="0"/>
    <xf numFmtId="0" fontId="13" fillId="7" borderId="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8" borderId="0" applyNumberFormat="0" applyBorder="0" applyAlignment="0" applyProtection="0"/>
    <xf numFmtId="0" fontId="13" fillId="9" borderId="0"/>
    <xf numFmtId="0" fontId="13" fillId="9" borderId="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xf numFmtId="0" fontId="13" fillId="11" borderId="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3" borderId="0"/>
    <xf numFmtId="0" fontId="13" fillId="13" borderId="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4" borderId="0" applyNumberFormat="0" applyBorder="0" applyAlignment="0" applyProtection="0"/>
    <xf numFmtId="0" fontId="13" fillId="15" borderId="0"/>
    <xf numFmtId="0" fontId="13" fillId="15" borderId="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6" borderId="0" applyNumberFormat="0" applyBorder="0" applyAlignment="0" applyProtection="0"/>
    <xf numFmtId="0" fontId="13" fillId="17" borderId="0"/>
    <xf numFmtId="0" fontId="13" fillId="17" borderId="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8" borderId="0" applyNumberFormat="0" applyBorder="0" applyAlignment="0" applyProtection="0"/>
    <xf numFmtId="0" fontId="13" fillId="19" borderId="0"/>
    <xf numFmtId="0" fontId="13" fillId="19" borderId="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8" borderId="0" applyNumberFormat="0" applyBorder="0" applyAlignment="0" applyProtection="0"/>
    <xf numFmtId="0" fontId="13" fillId="9" borderId="0"/>
    <xf numFmtId="0" fontId="13" fillId="9" borderId="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15" borderId="0"/>
    <xf numFmtId="0" fontId="13" fillId="15" borderId="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20" borderId="0" applyNumberFormat="0" applyBorder="0" applyAlignment="0" applyProtection="0"/>
    <xf numFmtId="0" fontId="13" fillId="21" borderId="0"/>
    <xf numFmtId="0" fontId="13" fillId="21" borderId="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22" fillId="22" borderId="0" applyNumberFormat="0" applyBorder="0" applyAlignment="0" applyProtection="0"/>
    <xf numFmtId="0" fontId="22" fillId="23" borderId="0"/>
    <xf numFmtId="0" fontId="22" fillId="23" borderId="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16" borderId="0" applyNumberFormat="0" applyBorder="0" applyAlignment="0" applyProtection="0"/>
    <xf numFmtId="0" fontId="22" fillId="17" borderId="0"/>
    <xf numFmtId="0" fontId="22" fillId="17" borderId="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8" borderId="0" applyNumberFormat="0" applyBorder="0" applyAlignment="0" applyProtection="0"/>
    <xf numFmtId="0" fontId="22" fillId="19" borderId="0"/>
    <xf numFmtId="0" fontId="22" fillId="19" borderId="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5" borderId="0"/>
    <xf numFmtId="0" fontId="22" fillId="25" borderId="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6" borderId="0" applyNumberFormat="0" applyBorder="0" applyAlignment="0" applyProtection="0"/>
    <xf numFmtId="0" fontId="22" fillId="27" borderId="0"/>
    <xf numFmtId="0" fontId="22" fillId="27" borderId="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8" borderId="0" applyNumberFormat="0" applyBorder="0" applyAlignment="0" applyProtection="0"/>
    <xf numFmtId="0" fontId="22" fillId="29" borderId="0"/>
    <xf numFmtId="0" fontId="22" fillId="29" borderId="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0" borderId="0" applyNumberFormat="0" applyBorder="0" applyAlignment="0" applyProtection="0"/>
    <xf numFmtId="0" fontId="22" fillId="31" borderId="0"/>
    <xf numFmtId="0" fontId="22" fillId="31" borderId="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2" borderId="0" applyNumberFormat="0" applyBorder="0" applyAlignment="0" applyProtection="0"/>
    <xf numFmtId="0" fontId="22" fillId="33" borderId="0"/>
    <xf numFmtId="0" fontId="22" fillId="33" borderId="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4" borderId="0" applyNumberFormat="0" applyBorder="0" applyAlignment="0" applyProtection="0"/>
    <xf numFmtId="0" fontId="22" fillId="35" borderId="0"/>
    <xf numFmtId="0" fontId="22" fillId="35" borderId="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24" borderId="0" applyNumberFormat="0" applyBorder="0" applyAlignment="0" applyProtection="0"/>
    <xf numFmtId="0" fontId="22" fillId="25" borderId="0"/>
    <xf numFmtId="0" fontId="22" fillId="25" borderId="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6" borderId="0" applyNumberFormat="0" applyBorder="0" applyAlignment="0" applyProtection="0"/>
    <xf numFmtId="0" fontId="22" fillId="27" borderId="0"/>
    <xf numFmtId="0" fontId="22" fillId="27" borderId="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6" borderId="0" applyNumberFormat="0" applyBorder="0" applyAlignment="0" applyProtection="0"/>
    <xf numFmtId="0" fontId="22" fillId="37" borderId="0"/>
    <xf numFmtId="0" fontId="22" fillId="37" borderId="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0" fillId="0" borderId="18" applyNumberFormat="0" applyFill="0" applyProtection="0">
      <alignment horizontal="center" vertical="center" wrapText="1"/>
    </xf>
    <xf numFmtId="0" fontId="23" fillId="4" borderId="0" applyNumberFormat="0" applyBorder="0" applyAlignment="0" applyProtection="0"/>
    <xf numFmtId="0" fontId="23" fillId="5" borderId="0"/>
    <xf numFmtId="0" fontId="23" fillId="5" borderId="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4" fillId="38" borderId="19" applyNumberFormat="0" applyAlignment="0" applyProtection="0"/>
    <xf numFmtId="0" fontId="24" fillId="39" borderId="19"/>
    <xf numFmtId="0" fontId="24" fillId="39" borderId="19"/>
    <xf numFmtId="0" fontId="24" fillId="38" borderId="19" applyNumberFormat="0" applyAlignment="0" applyProtection="0"/>
    <xf numFmtId="0" fontId="24" fillId="38" borderId="19" applyNumberFormat="0" applyAlignment="0" applyProtection="0"/>
    <xf numFmtId="0" fontId="24" fillId="38" borderId="19" applyNumberFormat="0" applyAlignment="0" applyProtection="0"/>
    <xf numFmtId="0" fontId="25" fillId="40" borderId="20" applyNumberFormat="0" applyAlignment="0" applyProtection="0"/>
    <xf numFmtId="0" fontId="25" fillId="41" borderId="20"/>
    <xf numFmtId="0" fontId="25" fillId="41" borderId="20"/>
    <xf numFmtId="0" fontId="25" fillId="40" borderId="20" applyNumberFormat="0" applyAlignment="0" applyProtection="0"/>
    <xf numFmtId="0" fontId="25" fillId="40" borderId="20" applyNumberFormat="0" applyAlignment="0" applyProtection="0"/>
    <xf numFmtId="0" fontId="25" fillId="40" borderId="20" applyNumberFormat="0" applyAlignment="0" applyProtection="0"/>
    <xf numFmtId="0" fontId="15" fillId="0" borderId="0" applyNumberFormat="0" applyFill="0" applyBorder="0" applyAlignment="0" applyProtection="0">
      <alignment vertical="top"/>
    </xf>
    <xf numFmtId="41" fontId="13" fillId="0" borderId="0" applyFont="0" applyFill="0" applyBorder="0" applyAlignment="0" applyProtection="0"/>
    <xf numFmtId="41" fontId="13" fillId="0" borderId="0" applyFont="0" applyFill="0" applyBorder="0" applyAlignment="0" applyProtection="0"/>
    <xf numFmtId="169" fontId="1" fillId="0" borderId="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0" fontId="13" fillId="0" borderId="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5"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0" fontId="13" fillId="0" borderId="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1" fontId="13" fillId="0" borderId="0" applyFill="0" applyBorder="0" applyAlignment="0" applyProtection="0"/>
    <xf numFmtId="169" fontId="1" fillId="0" borderId="0" applyFill="0" applyBorder="0" applyAlignment="0" applyProtection="0"/>
    <xf numFmtId="41" fontId="1" fillId="0" borderId="0" applyFill="0" applyBorder="0" applyAlignment="0" applyProtection="0"/>
    <xf numFmtId="41" fontId="13" fillId="0" borderId="0" applyFont="0" applyFill="0" applyBorder="0" applyAlignment="0" applyProtection="0"/>
    <xf numFmtId="41" fontId="5" fillId="0" borderId="0" applyFont="0" applyFill="0" applyBorder="0" applyAlignment="0" applyProtection="0">
      <alignment vertical="center"/>
    </xf>
    <xf numFmtId="41" fontId="13"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 fillId="0" borderId="0" applyProtection="0"/>
    <xf numFmtId="41" fontId="1" fillId="0" borderId="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167" fontId="1" fillId="0" borderId="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3" fillId="0" borderId="0"/>
    <xf numFmtId="41"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4" fontId="13" fillId="0" borderId="0" applyFont="0" applyFill="0" applyBorder="0" applyAlignment="0" applyProtection="0"/>
    <xf numFmtId="41" fontId="26" fillId="0" borderId="0" applyFont="0" applyFill="0" applyBorder="0" applyAlignment="0" applyProtection="0"/>
    <xf numFmtId="41" fontId="1" fillId="0" borderId="0" applyFill="0" applyBorder="0" applyAlignment="0" applyProtection="0"/>
    <xf numFmtId="41" fontId="13" fillId="0" borderId="0" applyFont="0" applyFill="0" applyBorder="0" applyAlignment="0" applyProtection="0"/>
    <xf numFmtId="175" fontId="13" fillId="0" borderId="0" applyFont="0" applyFill="0" applyBorder="0" applyAlignment="0" applyProtection="0"/>
    <xf numFmtId="41" fontId="13" fillId="0" borderId="0" applyFont="0" applyFill="0" applyBorder="0" applyAlignment="0" applyProtection="0"/>
    <xf numFmtId="175"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2" fontId="1" fillId="0" borderId="0" applyFont="0" applyFill="0" applyBorder="0" applyAlignment="0" applyProtection="0"/>
    <xf numFmtId="41" fontId="27" fillId="0" borderId="0" applyFont="0" applyFill="0" applyBorder="0" applyAlignment="0" applyProtection="0"/>
    <xf numFmtId="41" fontId="1" fillId="0" borderId="0" applyFont="0" applyFill="0" applyBorder="0" applyAlignment="0" applyProtection="0"/>
    <xf numFmtId="41" fontId="27" fillId="0" borderId="0" applyFont="0" applyFill="0" applyBorder="0" applyAlignment="0" applyProtection="0"/>
    <xf numFmtId="41" fontId="1"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 fillId="0" borderId="0" applyFont="0" applyFill="0" applyBorder="0" applyAlignment="0" applyProtection="0"/>
    <xf numFmtId="170" fontId="13" fillId="0" borderId="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174"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6" fontId="13" fillId="0" borderId="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41" fontId="1" fillId="0" borderId="0" applyFont="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3" fontId="1" fillId="0" borderId="0" applyFill="0" applyBorder="0" applyAlignment="0" applyProtection="0"/>
    <xf numFmtId="172" fontId="1"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2"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42" fontId="1" fillId="0" borderId="0" applyFill="0" applyBorder="0" applyAlignment="0" applyProtection="0"/>
    <xf numFmtId="41" fontId="13" fillId="0" borderId="0" applyFont="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178" fontId="1" fillId="0" borderId="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Protection="0"/>
    <xf numFmtId="41" fontId="1" fillId="0" borderId="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Font="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41" fontId="13" fillId="0" borderId="0" applyFont="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 fillId="0" borderId="0" applyProtection="0"/>
    <xf numFmtId="41" fontId="13" fillId="0" borderId="0" applyFont="0" applyFill="0" applyBorder="0" applyAlignment="0" applyProtection="0"/>
    <xf numFmtId="41" fontId="1" fillId="0" borderId="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72"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ill="0" applyBorder="0" applyAlignment="0" applyProtection="0"/>
    <xf numFmtId="169" fontId="1" fillId="0" borderId="0" applyFill="0" applyBorder="0" applyAlignment="0" applyProtection="0"/>
    <xf numFmtId="43" fontId="1" fillId="0" borderId="0" applyFont="0" applyFill="0" applyBorder="0" applyAlignment="0" applyProtection="0"/>
    <xf numFmtId="169" fontId="1" fillId="0" borderId="0" applyFill="0" applyBorder="0" applyAlignment="0" applyProtection="0"/>
    <xf numFmtId="43" fontId="1" fillId="0" borderId="0" applyFont="0" applyFill="0" applyBorder="0" applyAlignment="0" applyProtection="0"/>
    <xf numFmtId="169" fontId="1" fillId="0" borderId="0" applyFill="0" applyBorder="0" applyAlignment="0" applyProtection="0"/>
    <xf numFmtId="43" fontId="1" fillId="0" borderId="0" applyFont="0" applyFill="0" applyBorder="0" applyAlignment="0" applyProtection="0"/>
    <xf numFmtId="169" fontId="1" fillId="0" borderId="0" applyFill="0" applyBorder="0" applyAlignment="0" applyProtection="0"/>
    <xf numFmtId="43" fontId="1" fillId="0" borderId="0" applyFont="0" applyFill="0" applyBorder="0" applyAlignment="0" applyProtection="0"/>
    <xf numFmtId="169" fontId="1" fillId="0" borderId="0" applyFill="0" applyBorder="0" applyAlignment="0" applyProtection="0"/>
    <xf numFmtId="169" fontId="1" fillId="0" borderId="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 fillId="0" borderId="0" applyFont="0" applyFill="0" applyBorder="0" applyAlignment="0" applyProtection="0"/>
    <xf numFmtId="43" fontId="5"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alignment vertical="center"/>
    </xf>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179" fontId="13" fillId="0" borderId="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169"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0" fontId="13" fillId="0" borderId="0"/>
    <xf numFmtId="7" fontId="13" fillId="0" borderId="0"/>
    <xf numFmtId="43" fontId="5" fillId="0" borderId="0" applyFont="0" applyFill="0" applyBorder="0" applyAlignment="0" applyProtection="0">
      <alignment vertical="center"/>
    </xf>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3"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181" fontId="1" fillId="0" borderId="0" applyFill="0" applyBorder="0" applyAlignment="0" applyProtection="0"/>
    <xf numFmtId="43" fontId="1" fillId="0" borderId="0" applyFont="0" applyFill="0" applyBorder="0" applyAlignment="0" applyProtection="0"/>
    <xf numFmtId="182" fontId="1" fillId="0" borderId="0" applyFill="0" applyBorder="0" applyAlignment="0" applyProtection="0"/>
    <xf numFmtId="173" fontId="1" fillId="0" borderId="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8"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9" fontId="1" fillId="0" borderId="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5" fontId="1" fillId="0" borderId="0" applyFill="0" applyBorder="0" applyAlignment="0" applyProtection="0"/>
    <xf numFmtId="5" fontId="1" fillId="0" borderId="0" applyFill="0" applyBorder="0" applyAlignment="0" applyProtection="0"/>
    <xf numFmtId="169" fontId="1"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pplyFont="0" applyFill="0" applyBorder="0" applyAlignment="0" applyProtection="0">
      <alignment vertical="center"/>
    </xf>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3" fillId="0" borderId="0" applyFont="0" applyFill="0" applyBorder="0" applyAlignment="0" applyProtection="0"/>
    <xf numFmtId="43" fontId="1" fillId="0" borderId="0" applyFont="0" applyFill="0" applyBorder="0" applyAlignment="0" applyProtection="0"/>
    <xf numFmtId="5" fontId="13" fillId="0" borderId="0" applyFont="0" applyFill="0" applyBorder="0" applyAlignment="0" applyProtection="0"/>
    <xf numFmtId="43" fontId="13" fillId="0" borderId="0" applyFont="0" applyFill="0" applyBorder="0" applyAlignment="0" applyProtection="0"/>
    <xf numFmtId="5" fontId="13" fillId="0" borderId="0" applyFont="0" applyFill="0" applyBorder="0" applyAlignment="0" applyProtection="0"/>
    <xf numFmtId="43" fontId="13" fillId="0" borderId="0" applyFont="0" applyFill="0" applyBorder="0" applyAlignment="0" applyProtection="0"/>
    <xf numFmtId="173" fontId="29" fillId="0" borderId="0" applyFill="0" applyBorder="0" applyAlignment="0" applyProtection="0"/>
    <xf numFmtId="43" fontId="13" fillId="0" borderId="0" applyFont="0" applyFill="0" applyBorder="0" applyAlignment="0" applyProtection="0"/>
    <xf numFmtId="169" fontId="1" fillId="0" borderId="0" applyFont="0" applyFill="0" applyBorder="0" applyAlignment="0" applyProtection="0">
      <alignment vertical="center"/>
    </xf>
    <xf numFmtId="43" fontId="13" fillId="0" borderId="0" applyFont="0" applyFill="0" applyBorder="0" applyAlignment="0" applyProtection="0"/>
    <xf numFmtId="169" fontId="13" fillId="0" borderId="0" applyFill="0" applyBorder="0" applyAlignment="0" applyProtection="0"/>
    <xf numFmtId="166"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3" fontId="13" fillId="0" borderId="0"/>
    <xf numFmtId="43" fontId="1"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xf numFmtId="169" fontId="1" fillId="0" borderId="0" applyFill="0" applyBorder="0" applyAlignment="0" applyProtection="0"/>
    <xf numFmtId="169" fontId="13" fillId="0" borderId="0"/>
    <xf numFmtId="169"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169" fontId="29" fillId="0" borderId="0" applyFill="0" applyBorder="0" applyAlignment="0" applyProtection="0"/>
    <xf numFmtId="165" fontId="5" fillId="0" borderId="0" applyFont="0" applyFill="0" applyBorder="0" applyAlignment="0" applyProtection="0">
      <alignment vertical="center"/>
    </xf>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 fillId="0" borderId="0" applyFont="0" applyFill="0" applyBorder="0" applyAlignment="0" applyProtection="0"/>
    <xf numFmtId="43" fontId="13" fillId="0" borderId="0" applyFont="0" applyFill="0" applyBorder="0" applyAlignment="0" applyProtection="0"/>
    <xf numFmtId="169" fontId="1"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172"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69" fontId="1"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3" fontId="13" fillId="0" borderId="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184" fontId="1" fillId="0" borderId="0" applyFill="0" applyBorder="0" applyAlignment="0" applyProtection="0"/>
    <xf numFmtId="172" fontId="1" fillId="0" borderId="0" applyFill="0" applyBorder="0" applyAlignment="0" applyProtection="0"/>
    <xf numFmtId="43" fontId="13" fillId="0" borderId="0" applyFont="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43" fontId="13" fillId="0" borderId="0" applyFont="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69"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184" fontId="1" fillId="0" borderId="0" applyFill="0" applyBorder="0" applyAlignment="0" applyProtection="0"/>
    <xf numFmtId="0" fontId="1" fillId="0" borderId="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43" fontId="1" fillId="0" borderId="0" applyFont="0" applyFill="0" applyBorder="0" applyAlignment="0" applyProtection="0"/>
    <xf numFmtId="184" fontId="1" fillId="0" borderId="0" applyFill="0" applyBorder="0" applyAlignment="0" applyProtection="0"/>
    <xf numFmtId="184"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43" fontId="1" fillId="0" borderId="0" applyFont="0" applyFill="0" applyBorder="0" applyAlignment="0" applyProtection="0"/>
    <xf numFmtId="169"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170" fontId="1" fillId="0" borderId="0" applyFill="0" applyBorder="0" applyAlignment="0" applyProtection="0">
      <alignment vertical="center"/>
    </xf>
    <xf numFmtId="186" fontId="13" fillId="0" borderId="0"/>
    <xf numFmtId="181" fontId="13" fillId="0" borderId="0" applyFont="0" applyFill="0" applyBorder="0" applyAlignment="0" applyProtection="0"/>
    <xf numFmtId="42" fontId="13" fillId="0" borderId="0" applyFont="0" applyFill="0" applyBorder="0" applyAlignment="0" applyProtection="0"/>
    <xf numFmtId="42" fontId="1" fillId="0" borderId="0" applyFont="0" applyFill="0" applyBorder="0" applyAlignment="0" applyProtection="0"/>
    <xf numFmtId="187" fontId="1" fillId="0" borderId="0" applyFont="0" applyFill="0" applyBorder="0" applyAlignment="0" applyProtection="0"/>
    <xf numFmtId="188" fontId="13" fillId="0" borderId="0" applyFont="0" applyFill="0" applyBorder="0" applyAlignment="0" applyProtection="0"/>
    <xf numFmtId="0" fontId="1" fillId="0" borderId="0" applyNumberFormat="0" applyFill="0" applyBorder="0" applyProtection="0">
      <alignment vertical="center"/>
    </xf>
    <xf numFmtId="183" fontId="13" fillId="0" borderId="0"/>
    <xf numFmtId="7" fontId="13" fillId="0" borderId="0"/>
    <xf numFmtId="172" fontId="1" fillId="0" borderId="0"/>
    <xf numFmtId="183" fontId="13" fillId="0" borderId="0"/>
    <xf numFmtId="167" fontId="13" fillId="0" borderId="0"/>
    <xf numFmtId="189" fontId="30" fillId="0" borderId="0" applyBorder="0" applyProtection="0"/>
    <xf numFmtId="189" fontId="30" fillId="0" borderId="0"/>
    <xf numFmtId="189" fontId="30" fillId="0" borderId="0" applyBorder="0" applyProtection="0"/>
    <xf numFmtId="189" fontId="30" fillId="0" borderId="0"/>
    <xf numFmtId="189" fontId="30" fillId="0" borderId="0" applyBorder="0" applyProtection="0"/>
    <xf numFmtId="189" fontId="30" fillId="0" borderId="0"/>
    <xf numFmtId="190" fontId="13" fillId="0" borderId="0" applyFont="0" applyBorder="0" applyProtection="0"/>
    <xf numFmtId="190" fontId="13" fillId="0" borderId="0"/>
    <xf numFmtId="0" fontId="1" fillId="0" borderId="0"/>
    <xf numFmtId="0" fontId="1" fillId="0" borderId="0"/>
    <xf numFmtId="191" fontId="30" fillId="0" borderId="0" applyBorder="0" applyProtection="0"/>
    <xf numFmtId="0" fontId="1" fillId="0" borderId="0"/>
    <xf numFmtId="0" fontId="30" fillId="0" borderId="0" applyNumberFormat="0" applyBorder="0" applyProtection="0"/>
    <xf numFmtId="0" fontId="30" fillId="0" borderId="0"/>
    <xf numFmtId="0" fontId="30" fillId="0" borderId="0" applyNumberFormat="0" applyBorder="0" applyProtection="0"/>
    <xf numFmtId="0" fontId="30" fillId="0" borderId="0"/>
    <xf numFmtId="0" fontId="13" fillId="0" borderId="0" applyNumberFormat="0" applyFont="0" applyBorder="0" applyProtection="0"/>
    <xf numFmtId="0" fontId="13" fillId="0" borderId="0"/>
    <xf numFmtId="0" fontId="13" fillId="0" borderId="0" applyNumberFormat="0" applyFont="0" applyBorder="0" applyProtection="0"/>
    <xf numFmtId="0" fontId="13" fillId="0" borderId="0"/>
    <xf numFmtId="0" fontId="13" fillId="0" borderId="0" applyNumberFormat="0" applyFont="0" applyBorder="0" applyProtection="0"/>
    <xf numFmtId="0" fontId="13" fillId="0" borderId="0"/>
    <xf numFmtId="0" fontId="13" fillId="0" borderId="0" applyNumberFormat="0" applyFont="0" applyBorder="0" applyProtection="0"/>
    <xf numFmtId="0" fontId="13" fillId="0" borderId="0"/>
    <xf numFmtId="192" fontId="30" fillId="0" borderId="0" applyBorder="0" applyProtection="0"/>
    <xf numFmtId="192" fontId="3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80" fontId="1" fillId="0" borderId="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6" borderId="0" applyNumberFormat="0" applyBorder="0" applyAlignment="0" applyProtection="0"/>
    <xf numFmtId="0" fontId="32" fillId="7" borderId="0"/>
    <xf numFmtId="0" fontId="32" fillId="7" borderId="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3" fillId="0" borderId="0" applyNumberFormat="0" applyBorder="0" applyProtection="0">
      <alignment horizontal="center"/>
    </xf>
    <xf numFmtId="0" fontId="34" fillId="0" borderId="21" applyNumberFormat="0" applyFill="0" applyAlignment="0" applyProtection="0"/>
    <xf numFmtId="0" fontId="34" fillId="0" borderId="21" applyNumberFormat="0" applyFill="0" applyAlignment="0" applyProtection="0"/>
    <xf numFmtId="0" fontId="34" fillId="0" borderId="21" applyNumberFormat="0" applyFill="0" applyAlignment="0" applyProtection="0"/>
    <xf numFmtId="0" fontId="35" fillId="0" borderId="22" applyNumberFormat="0" applyFill="0" applyAlignment="0" applyProtection="0"/>
    <xf numFmtId="0" fontId="35" fillId="0" borderId="22" applyNumberFormat="0" applyFill="0" applyAlignment="0" applyProtection="0"/>
    <xf numFmtId="0" fontId="35" fillId="0" borderId="22"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3" fillId="0" borderId="0" applyNumberFormat="0" applyBorder="0" applyProtection="0">
      <alignment horizontal="center" textRotation="90"/>
    </xf>
    <xf numFmtId="0" fontId="37" fillId="0" borderId="0" applyNumberFormat="0" applyFill="0" applyBorder="0" applyAlignment="0" applyProtection="0">
      <alignment vertical="top"/>
      <protection locked="0"/>
    </xf>
    <xf numFmtId="0" fontId="38" fillId="12" borderId="19" applyNumberFormat="0" applyAlignment="0" applyProtection="0"/>
    <xf numFmtId="0" fontId="38" fillId="13" borderId="19"/>
    <xf numFmtId="0" fontId="38" fillId="13" borderId="19"/>
    <xf numFmtId="0" fontId="38" fillId="12" borderId="19" applyNumberFormat="0" applyAlignment="0" applyProtection="0"/>
    <xf numFmtId="0" fontId="38" fillId="12" borderId="19" applyNumberFormat="0" applyAlignment="0" applyProtection="0"/>
    <xf numFmtId="0" fontId="38" fillId="12" borderId="19" applyNumberFormat="0" applyAlignment="0" applyProtection="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42" borderId="0" applyNumberFormat="0" applyBorder="0" applyAlignment="0" applyProtection="0"/>
    <xf numFmtId="0" fontId="40" fillId="43" borderId="0"/>
    <xf numFmtId="0" fontId="40" fillId="43" borderId="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 fillId="0" borderId="0"/>
    <xf numFmtId="0" fontId="13"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alignment vertical="center"/>
    </xf>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alignment vertical="center"/>
    </xf>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 fillId="0" borderId="0"/>
    <xf numFmtId="0" fontId="1" fillId="0" borderId="0">
      <alignment vertical="center"/>
    </xf>
    <xf numFmtId="0" fontId="26" fillId="0" borderId="0"/>
    <xf numFmtId="0" fontId="1" fillId="0" borderId="0"/>
    <xf numFmtId="0" fontId="15"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 fillId="0" borderId="0"/>
    <xf numFmtId="0" fontId="13" fillId="0" borderId="0"/>
    <xf numFmtId="0" fontId="5" fillId="0" borderId="0">
      <alignment vertical="center"/>
    </xf>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Protection="0"/>
    <xf numFmtId="0" fontId="13" fillId="0" borderId="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Protection="0"/>
    <xf numFmtId="0" fontId="13" fillId="0" borderId="0"/>
    <xf numFmtId="0" fontId="13" fillId="0" borderId="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applyProtection="0"/>
    <xf numFmtId="0" fontId="13" fillId="0" borderId="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Protection="0"/>
    <xf numFmtId="0" fontId="13" fillId="0" borderId="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Protection="0"/>
    <xf numFmtId="0" fontId="13" fillId="0" borderId="0" applyProtection="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 fillId="44" borderId="25" applyNumberFormat="0" applyFont="0" applyAlignment="0" applyProtection="0"/>
    <xf numFmtId="0" fontId="1" fillId="45" borderId="25"/>
    <xf numFmtId="0" fontId="1" fillId="45" borderId="25"/>
    <xf numFmtId="0" fontId="1" fillId="44" borderId="25" applyNumberFormat="0" applyFont="0" applyAlignment="0" applyProtection="0"/>
    <xf numFmtId="0" fontId="1" fillId="44" borderId="25" applyNumberFormat="0" applyFont="0" applyAlignment="0" applyProtection="0"/>
    <xf numFmtId="0" fontId="1" fillId="44" borderId="25" applyNumberFormat="0" applyFont="0" applyAlignment="0" applyProtection="0"/>
    <xf numFmtId="0" fontId="42" fillId="38" borderId="18" applyNumberFormat="0" applyAlignment="0" applyProtection="0"/>
    <xf numFmtId="0" fontId="42" fillId="39" borderId="18"/>
    <xf numFmtId="0" fontId="42" fillId="39" borderId="18"/>
    <xf numFmtId="0" fontId="42" fillId="38" borderId="18" applyNumberFormat="0" applyAlignment="0" applyProtection="0"/>
    <xf numFmtId="0" fontId="42" fillId="38" borderId="18" applyNumberFormat="0" applyAlignment="0" applyProtection="0"/>
    <xf numFmtId="0" fontId="42" fillId="38" borderId="18"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xf numFmtId="9" fontId="1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ill="0" applyBorder="0" applyAlignment="0" applyProtection="0"/>
    <xf numFmtId="9" fontId="1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43" fillId="0" borderId="0" applyNumberFormat="0" applyBorder="0" applyProtection="0"/>
    <xf numFmtId="193" fontId="43" fillId="0" borderId="0" applyBorder="0" applyProtection="0"/>
    <xf numFmtId="0" fontId="15" fillId="0" borderId="0" applyNumberFormat="0" applyFill="0" applyBorder="0" applyAlignment="0" applyProtection="0">
      <alignment vertical="top"/>
    </xf>
    <xf numFmtId="0" fontId="1" fillId="0" borderId="0"/>
    <xf numFmtId="171" fontId="13" fillId="0" borderId="0" applyBorder="0" applyProtection="0"/>
    <xf numFmtId="194" fontId="44" fillId="0" borderId="0"/>
    <xf numFmtId="0" fontId="1"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cellStyleXfs>
  <cellXfs count="341">
    <xf numFmtId="0" fontId="0" fillId="0" borderId="0" xfId="0"/>
    <xf numFmtId="0" fontId="2" fillId="0" borderId="0" xfId="0" applyFont="1" applyFill="1" applyBorder="1" applyAlignment="1">
      <alignment vertical="center"/>
    </xf>
    <xf numFmtId="164" fontId="2" fillId="0" borderId="0" xfId="0" applyNumberFormat="1" applyFont="1" applyFill="1" applyBorder="1" applyAlignment="1">
      <alignment vertical="center"/>
    </xf>
    <xf numFmtId="164" fontId="2" fillId="0" borderId="0" xfId="0" applyNumberFormat="1" applyFont="1" applyFill="1" applyBorder="1" applyAlignment="1">
      <alignment horizontal="right" vertical="center"/>
    </xf>
    <xf numFmtId="2" fontId="2" fillId="0" borderId="0" xfId="0" applyNumberFormat="1" applyFont="1" applyFill="1" applyBorder="1" applyAlignment="1">
      <alignment vertical="center"/>
    </xf>
    <xf numFmtId="41" fontId="2" fillId="0" borderId="0" xfId="1" applyNumberFormat="1" applyFont="1" applyAlignment="1">
      <alignment horizontal="right" vertical="center"/>
    </xf>
    <xf numFmtId="41" fontId="2" fillId="0" borderId="0" xfId="1" applyNumberFormat="1" applyFont="1" applyAlignment="1">
      <alignment vertical="center"/>
    </xf>
    <xf numFmtId="0" fontId="3" fillId="0" borderId="0" xfId="0" applyFont="1" applyFill="1" applyBorder="1" applyAlignment="1">
      <alignment horizontal="center" vertical="top" wrapText="1"/>
    </xf>
    <xf numFmtId="0" fontId="5" fillId="0" borderId="0" xfId="3" applyFont="1"/>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xf>
    <xf numFmtId="41" fontId="3" fillId="0" borderId="0" xfId="1" applyNumberFormat="1" applyFont="1" applyAlignment="1">
      <alignment vertical="center"/>
    </xf>
    <xf numFmtId="0" fontId="3" fillId="0" borderId="0" xfId="0" applyFont="1" applyFill="1" applyBorder="1" applyAlignment="1">
      <alignment vertical="center"/>
    </xf>
    <xf numFmtId="164" fontId="3" fillId="0" borderId="0" xfId="0" applyNumberFormat="1" applyFont="1" applyFill="1" applyBorder="1" applyAlignment="1">
      <alignment vertical="center"/>
    </xf>
    <xf numFmtId="164" fontId="3" fillId="0" borderId="0" xfId="0" applyNumberFormat="1" applyFont="1" applyFill="1" applyBorder="1" applyAlignment="1">
      <alignment horizontal="right" vertical="center"/>
    </xf>
    <xf numFmtId="2" fontId="3" fillId="0" borderId="0" xfId="0" applyNumberFormat="1" applyFont="1" applyFill="1" applyBorder="1" applyAlignment="1">
      <alignment vertical="center"/>
    </xf>
    <xf numFmtId="0" fontId="2" fillId="0" borderId="0" xfId="0" applyFont="1" applyFill="1" applyBorder="1" applyAlignment="1">
      <alignment vertical="top"/>
    </xf>
    <xf numFmtId="0" fontId="2" fillId="0" borderId="0" xfId="0" applyFont="1" applyFill="1" applyBorder="1" applyAlignment="1">
      <alignment horizontal="justify" vertical="top" wrapText="1"/>
    </xf>
    <xf numFmtId="0" fontId="2" fillId="0" borderId="0" xfId="0" applyFont="1" applyFill="1" applyBorder="1" applyAlignment="1">
      <alignment horizontal="justify" vertical="top"/>
    </xf>
    <xf numFmtId="0" fontId="2" fillId="0" borderId="0" xfId="0" applyFont="1" applyFill="1" applyBorder="1" applyAlignment="1">
      <alignment horizontal="justify" vertical="center"/>
    </xf>
    <xf numFmtId="0" fontId="6" fillId="0" borderId="0" xfId="0" applyFont="1" applyFill="1" applyBorder="1" applyAlignment="1">
      <alignment horizontal="justify" vertical="top" wrapText="1"/>
    </xf>
    <xf numFmtId="0" fontId="5" fillId="0" borderId="0" xfId="0" applyFont="1" applyFill="1" applyBorder="1" applyAlignment="1">
      <alignment vertical="center"/>
    </xf>
    <xf numFmtId="0" fontId="5" fillId="0" borderId="0" xfId="0" applyFont="1" applyFill="1" applyBorder="1" applyAlignment="1">
      <alignment vertical="top"/>
    </xf>
    <xf numFmtId="0" fontId="5" fillId="0" borderId="0" xfId="0" applyFont="1" applyFill="1" applyBorder="1" applyAlignment="1">
      <alignment horizontal="justify" vertical="top" wrapText="1"/>
    </xf>
    <xf numFmtId="0" fontId="8" fillId="0" borderId="0" xfId="0" applyFont="1" applyFill="1" applyBorder="1" applyAlignment="1">
      <alignment vertical="center"/>
    </xf>
    <xf numFmtId="41" fontId="5" fillId="0" borderId="0" xfId="1" applyNumberFormat="1" applyFont="1" applyAlignment="1">
      <alignment vertical="center"/>
    </xf>
    <xf numFmtId="41" fontId="8" fillId="0" borderId="0" xfId="1" applyNumberFormat="1" applyFont="1" applyAlignment="1">
      <alignment vertical="center"/>
    </xf>
    <xf numFmtId="0" fontId="6" fillId="0" borderId="0" xfId="0" applyFont="1" applyFill="1" applyBorder="1" applyAlignment="1">
      <alignment vertical="top"/>
    </xf>
    <xf numFmtId="164" fontId="6" fillId="0" borderId="0" xfId="0" applyNumberFormat="1" applyFont="1" applyFill="1" applyBorder="1" applyAlignment="1">
      <alignment vertical="top"/>
    </xf>
    <xf numFmtId="164" fontId="6" fillId="0" borderId="0" xfId="0" applyNumberFormat="1" applyFont="1" applyFill="1" applyBorder="1" applyAlignment="1">
      <alignment horizontal="right" vertical="top"/>
    </xf>
    <xf numFmtId="0" fontId="6" fillId="0" borderId="0" xfId="0" applyFont="1" applyFill="1" applyBorder="1" applyAlignment="1">
      <alignment horizontal="justify" vertical="top"/>
    </xf>
    <xf numFmtId="41" fontId="2" fillId="0" borderId="0" xfId="1" applyNumberFormat="1" applyFont="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9"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center" vertical="center" wrapText="1"/>
    </xf>
    <xf numFmtId="0" fontId="7" fillId="0" borderId="2" xfId="0" applyFont="1" applyFill="1" applyBorder="1" applyAlignment="1">
      <alignment horizontal="justify" vertical="top" wrapText="1"/>
    </xf>
    <xf numFmtId="164" fontId="10" fillId="0" borderId="2" xfId="0" applyNumberFormat="1" applyFont="1" applyFill="1" applyBorder="1" applyAlignment="1">
      <alignment horizontal="right" vertical="top" wrapText="1"/>
    </xf>
    <xf numFmtId="2" fontId="9" fillId="0" borderId="2" xfId="0" applyNumberFormat="1" applyFont="1" applyFill="1" applyBorder="1" applyAlignment="1">
      <alignment horizontal="right" vertical="top" wrapText="1"/>
    </xf>
    <xf numFmtId="0" fontId="5" fillId="0" borderId="3" xfId="0" applyFont="1" applyFill="1" applyBorder="1" applyAlignment="1">
      <alignment horizontal="justify" vertical="top" wrapText="1"/>
    </xf>
    <xf numFmtId="164" fontId="5" fillId="0" borderId="3" xfId="0" applyNumberFormat="1" applyFont="1" applyFill="1" applyBorder="1" applyAlignment="1">
      <alignment horizontal="right" vertical="top" wrapText="1"/>
    </xf>
    <xf numFmtId="2" fontId="5" fillId="0" borderId="3" xfId="1" applyNumberFormat="1" applyFont="1" applyBorder="1" applyAlignment="1">
      <alignment horizontal="center" vertical="top" wrapText="1"/>
    </xf>
    <xf numFmtId="0" fontId="7" fillId="0" borderId="3" xfId="0" applyFont="1" applyFill="1" applyBorder="1" applyAlignment="1">
      <alignment horizontal="justify" vertical="top" wrapText="1"/>
    </xf>
    <xf numFmtId="164" fontId="7" fillId="0" borderId="3" xfId="0" applyNumberFormat="1" applyFont="1" applyFill="1" applyBorder="1" applyAlignment="1">
      <alignment horizontal="right" vertical="top" wrapText="1"/>
    </xf>
    <xf numFmtId="164" fontId="5" fillId="0" borderId="3" xfId="2" applyNumberFormat="1" applyFont="1" applyBorder="1" applyAlignment="1">
      <alignment horizontal="right" vertical="top" wrapText="1"/>
    </xf>
    <xf numFmtId="2" fontId="7" fillId="0" borderId="3" xfId="1" applyNumberFormat="1" applyFont="1" applyBorder="1" applyAlignment="1">
      <alignment horizontal="center" vertical="top" wrapText="1"/>
    </xf>
    <xf numFmtId="164" fontId="5" fillId="0" borderId="3" xfId="1" applyNumberFormat="1" applyFont="1" applyBorder="1" applyAlignment="1">
      <alignment horizontal="right" vertical="top" wrapText="1"/>
    </xf>
    <xf numFmtId="0" fontId="7" fillId="0" borderId="4" xfId="0" applyFont="1" applyFill="1" applyBorder="1" applyAlignment="1">
      <alignment horizontal="justify" vertical="top" wrapText="1"/>
    </xf>
    <xf numFmtId="164" fontId="7" fillId="0" borderId="4" xfId="0" applyNumberFormat="1" applyFont="1" applyFill="1" applyBorder="1" applyAlignment="1">
      <alignment horizontal="right" vertical="top" wrapText="1"/>
    </xf>
    <xf numFmtId="164" fontId="5" fillId="0" borderId="4" xfId="0" applyNumberFormat="1" applyFont="1" applyFill="1" applyBorder="1" applyAlignment="1">
      <alignment horizontal="right" vertical="top" wrapText="1"/>
    </xf>
    <xf numFmtId="2" fontId="7" fillId="0" borderId="4" xfId="1" applyNumberFormat="1" applyFont="1" applyBorder="1" applyAlignment="1">
      <alignment horizontal="center" vertical="top" wrapText="1"/>
    </xf>
    <xf numFmtId="0" fontId="3" fillId="0" borderId="0"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right" vertical="center" wrapText="1"/>
    </xf>
    <xf numFmtId="2" fontId="7" fillId="0" borderId="3" xfId="1" applyNumberFormat="1" applyFont="1" applyFill="1" applyBorder="1" applyAlignment="1">
      <alignment horizontal="center" vertical="top" wrapText="1"/>
    </xf>
    <xf numFmtId="4" fontId="5" fillId="0" borderId="0" xfId="0" applyNumberFormat="1" applyFont="1" applyFill="1" applyBorder="1" applyAlignment="1">
      <alignment horizontal="justify" vertical="center"/>
    </xf>
    <xf numFmtId="0" fontId="5" fillId="0" borderId="0" xfId="0" applyFont="1" applyFill="1" applyBorder="1" applyAlignment="1">
      <alignment horizontal="justify" vertical="center"/>
    </xf>
    <xf numFmtId="0" fontId="3" fillId="0" borderId="0" xfId="0" applyFont="1" applyFill="1" applyBorder="1" applyAlignment="1">
      <alignment horizontal="left" vertical="center"/>
    </xf>
    <xf numFmtId="0" fontId="11" fillId="0" borderId="0" xfId="0" applyFont="1" applyFill="1" applyBorder="1" applyAlignment="1">
      <alignment vertical="center"/>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top"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164" fontId="9" fillId="0" borderId="4"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top" wrapText="1"/>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0" fontId="9" fillId="0" borderId="3" xfId="0" applyFont="1" applyFill="1" applyBorder="1" applyAlignment="1">
      <alignment horizontal="justify" vertical="center" wrapText="1"/>
    </xf>
    <xf numFmtId="164" fontId="5" fillId="0" borderId="3" xfId="0" applyNumberFormat="1" applyFont="1" applyFill="1" applyBorder="1" applyAlignment="1">
      <alignment horizontal="center" vertical="center" wrapText="1"/>
    </xf>
    <xf numFmtId="2" fontId="7" fillId="0" borderId="3" xfId="0" applyNumberFormat="1" applyFont="1" applyFill="1" applyBorder="1" applyAlignment="1">
      <alignment horizontal="right" vertical="center" wrapText="1"/>
    </xf>
    <xf numFmtId="165"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justify" vertical="center" wrapText="1"/>
    </xf>
    <xf numFmtId="164" fontId="5" fillId="0" borderId="3" xfId="0" applyNumberFormat="1" applyFont="1" applyFill="1" applyBorder="1" applyAlignment="1">
      <alignment horizontal="right" vertical="center" wrapText="1"/>
    </xf>
    <xf numFmtId="0" fontId="7" fillId="0" borderId="4" xfId="0" applyFont="1" applyFill="1" applyBorder="1" applyAlignment="1">
      <alignment horizontal="justify" vertical="center" wrapText="1"/>
    </xf>
    <xf numFmtId="164" fontId="5" fillId="0" borderId="4" xfId="0" applyNumberFormat="1" applyFont="1" applyFill="1" applyBorder="1" applyAlignment="1">
      <alignment horizontal="right" vertical="center" wrapText="1"/>
    </xf>
    <xf numFmtId="164" fontId="10" fillId="0" borderId="4" xfId="0" applyNumberFormat="1" applyFont="1" applyFill="1" applyBorder="1" applyAlignment="1">
      <alignment horizontal="center" vertical="center" wrapText="1"/>
    </xf>
    <xf numFmtId="2" fontId="7" fillId="0" borderId="4" xfId="0" applyNumberFormat="1" applyFont="1" applyFill="1" applyBorder="1" applyAlignment="1">
      <alignment horizontal="right" vertical="center" wrapText="1"/>
    </xf>
    <xf numFmtId="165" fontId="7" fillId="0" borderId="4" xfId="0" applyNumberFormat="1" applyFont="1" applyFill="1" applyBorder="1" applyAlignment="1">
      <alignment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justify" vertical="center" wrapText="1"/>
    </xf>
    <xf numFmtId="164" fontId="12"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165" fontId="12" fillId="0" borderId="1" xfId="0" applyNumberFormat="1"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justify" vertical="center" wrapText="1"/>
    </xf>
    <xf numFmtId="164" fontId="12" fillId="0" borderId="0" xfId="0" applyNumberFormat="1" applyFont="1" applyFill="1" applyBorder="1" applyAlignment="1">
      <alignment horizontal="right" vertical="center" wrapText="1"/>
    </xf>
    <xf numFmtId="2" fontId="9" fillId="0" borderId="0" xfId="0" applyNumberFormat="1" applyFont="1" applyFill="1" applyBorder="1" applyAlignment="1">
      <alignment horizontal="right" vertical="center" wrapText="1"/>
    </xf>
    <xf numFmtId="0" fontId="9" fillId="0" borderId="8" xfId="0" applyFont="1" applyFill="1" applyBorder="1" applyAlignment="1">
      <alignment vertical="top" wrapText="1"/>
    </xf>
    <xf numFmtId="0" fontId="9" fillId="0" borderId="1" xfId="0" applyFont="1" applyFill="1" applyBorder="1" applyAlignment="1">
      <alignment horizontal="center" vertical="top" wrapText="1"/>
    </xf>
    <xf numFmtId="1" fontId="9" fillId="0" borderId="1" xfId="0" applyNumberFormat="1" applyFont="1" applyFill="1" applyBorder="1" applyAlignment="1">
      <alignment horizontal="center" vertical="top" wrapText="1"/>
    </xf>
    <xf numFmtId="2" fontId="9" fillId="0" borderId="1" xfId="0" applyNumberFormat="1" applyFont="1" applyFill="1" applyBorder="1" applyAlignment="1">
      <alignment horizontal="center" vertical="top" wrapText="1"/>
    </xf>
    <xf numFmtId="0" fontId="7" fillId="0" borderId="5" xfId="0" applyFont="1" applyFill="1" applyBorder="1" applyAlignment="1"/>
    <xf numFmtId="164" fontId="7" fillId="0" borderId="2" xfId="0" applyNumberFormat="1" applyFont="1" applyFill="1" applyBorder="1" applyAlignment="1">
      <alignment horizontal="justify" vertical="top" wrapText="1"/>
    </xf>
    <xf numFmtId="164" fontId="7" fillId="0" borderId="2" xfId="0" applyNumberFormat="1" applyFont="1" applyFill="1" applyBorder="1" applyAlignment="1">
      <alignment horizontal="right" vertical="top" wrapText="1"/>
    </xf>
    <xf numFmtId="2" fontId="7" fillId="0" borderId="2" xfId="0" applyNumberFormat="1" applyFont="1" applyFill="1" applyBorder="1" applyAlignment="1">
      <alignment horizontal="justify" vertical="top" wrapText="1"/>
    </xf>
    <xf numFmtId="0" fontId="9" fillId="0" borderId="7" xfId="0" applyFont="1" applyFill="1" applyBorder="1" applyAlignment="1">
      <alignment horizontal="center" vertical="top"/>
    </xf>
    <xf numFmtId="2" fontId="7" fillId="0" borderId="3" xfId="0" applyNumberFormat="1" applyFont="1" applyFill="1" applyBorder="1" applyAlignment="1">
      <alignment vertical="top" wrapText="1"/>
    </xf>
    <xf numFmtId="0" fontId="7" fillId="0" borderId="7" xfId="0" applyFont="1" applyFill="1" applyBorder="1" applyAlignment="1">
      <alignment horizontal="center" vertical="top"/>
    </xf>
    <xf numFmtId="164" fontId="5" fillId="0" borderId="3" xfId="4" applyNumberFormat="1" applyFont="1" applyFill="1" applyBorder="1" applyAlignment="1">
      <alignment vertical="top" wrapText="1"/>
    </xf>
    <xf numFmtId="164" fontId="5" fillId="0" borderId="3" xfId="4" applyNumberFormat="1" applyFont="1" applyFill="1" applyBorder="1" applyAlignment="1">
      <alignment horizontal="right" vertical="top" wrapText="1"/>
    </xf>
    <xf numFmtId="164" fontId="5" fillId="0" borderId="3" xfId="0" applyNumberFormat="1" applyFont="1" applyFill="1" applyBorder="1" applyAlignment="1">
      <alignment vertical="top" wrapText="1"/>
    </xf>
    <xf numFmtId="0" fontId="7" fillId="0" borderId="6" xfId="0" applyFont="1" applyFill="1" applyBorder="1" applyAlignment="1">
      <alignment horizontal="center" vertical="top"/>
    </xf>
    <xf numFmtId="164" fontId="5" fillId="0" borderId="4" xfId="0" applyNumberFormat="1" applyFont="1" applyFill="1" applyBorder="1" applyAlignment="1">
      <alignment vertical="top" wrapText="1"/>
    </xf>
    <xf numFmtId="2" fontId="7" fillId="0" borderId="4" xfId="0" applyNumberFormat="1" applyFont="1" applyFill="1" applyBorder="1" applyAlignment="1">
      <alignment vertical="top" wrapText="1"/>
    </xf>
    <xf numFmtId="0" fontId="9" fillId="0" borderId="6" xfId="0" applyFont="1" applyFill="1" applyBorder="1" applyAlignment="1">
      <alignment horizontal="center" vertical="top" wrapText="1"/>
    </xf>
    <xf numFmtId="0" fontId="9" fillId="0" borderId="10" xfId="0" applyFont="1" applyFill="1" applyBorder="1" applyAlignment="1">
      <alignment horizontal="justify" vertical="top" wrapText="1"/>
    </xf>
    <xf numFmtId="164" fontId="9" fillId="0" borderId="4" xfId="0" applyNumberFormat="1" applyFont="1" applyFill="1" applyBorder="1" applyAlignment="1">
      <alignment vertical="top" wrapText="1"/>
    </xf>
    <xf numFmtId="164" fontId="9" fillId="0" borderId="4" xfId="0" applyNumberFormat="1" applyFont="1" applyFill="1" applyBorder="1" applyAlignment="1">
      <alignment horizontal="right" vertical="top" wrapText="1"/>
    </xf>
    <xf numFmtId="2" fontId="9" fillId="0" borderId="1" xfId="0" applyNumberFormat="1" applyFont="1" applyFill="1" applyBorder="1" applyAlignment="1">
      <alignment vertical="top" wrapText="1"/>
    </xf>
    <xf numFmtId="0" fontId="9" fillId="0" borderId="1" xfId="0" applyFont="1" applyFill="1" applyBorder="1" applyAlignment="1">
      <alignment horizontal="center" vertical="center" wrapText="1"/>
    </xf>
    <xf numFmtId="164" fontId="9" fillId="0" borderId="2" xfId="0" applyNumberFormat="1" applyFont="1" applyFill="1" applyBorder="1" applyAlignment="1">
      <alignment horizontal="center" vertical="top" wrapText="1"/>
    </xf>
    <xf numFmtId="164" fontId="9" fillId="0" borderId="4" xfId="0" applyNumberFormat="1" applyFont="1" applyFill="1" applyBorder="1" applyAlignment="1">
      <alignment horizontal="center" vertical="top" wrapText="1"/>
    </xf>
    <xf numFmtId="0" fontId="7" fillId="0" borderId="2" xfId="0" applyFont="1" applyFill="1" applyBorder="1" applyAlignment="1"/>
    <xf numFmtId="164" fontId="2" fillId="0" borderId="2" xfId="0" applyNumberFormat="1" applyFont="1" applyFill="1" applyBorder="1" applyAlignment="1">
      <alignment vertical="center"/>
    </xf>
    <xf numFmtId="0" fontId="2" fillId="0" borderId="2" xfId="0" applyFont="1" applyFill="1" applyBorder="1" applyAlignment="1">
      <alignment vertical="center"/>
    </xf>
    <xf numFmtId="0" fontId="12" fillId="0" borderId="3" xfId="0" applyFont="1" applyFill="1" applyBorder="1" applyAlignment="1">
      <alignment horizontal="center"/>
    </xf>
    <xf numFmtId="0" fontId="12" fillId="0" borderId="3" xfId="0" applyFont="1" applyFill="1" applyBorder="1" applyAlignment="1"/>
    <xf numFmtId="164" fontId="12" fillId="0" borderId="3" xfId="0" applyNumberFormat="1" applyFont="1" applyFill="1" applyBorder="1" applyAlignment="1"/>
    <xf numFmtId="164" fontId="12" fillId="0" borderId="3" xfId="0" applyNumberFormat="1" applyFont="1" applyFill="1" applyBorder="1" applyAlignment="1">
      <alignment horizontal="right"/>
    </xf>
    <xf numFmtId="2" fontId="12" fillId="0" borderId="3" xfId="1" applyNumberFormat="1" applyFont="1" applyBorder="1" applyAlignment="1"/>
    <xf numFmtId="165" fontId="12" fillId="0" borderId="3" xfId="1" applyNumberFormat="1" applyFont="1" applyBorder="1" applyAlignment="1"/>
    <xf numFmtId="0" fontId="5" fillId="0" borderId="0" xfId="5" applyFont="1" applyFill="1" applyBorder="1" applyAlignment="1">
      <alignment vertical="top"/>
    </xf>
    <xf numFmtId="164" fontId="5" fillId="0" borderId="3" xfId="4" applyNumberFormat="1" applyFont="1" applyFill="1" applyBorder="1" applyAlignment="1">
      <alignment vertical="top"/>
    </xf>
    <xf numFmtId="164" fontId="6" fillId="0" borderId="3" xfId="6" applyNumberFormat="1" applyFont="1" applyFill="1" applyBorder="1" applyAlignment="1" applyProtection="1">
      <alignment horizontal="right" vertical="center" wrapText="1"/>
    </xf>
    <xf numFmtId="2" fontId="5" fillId="0" borderId="3" xfId="1" applyNumberFormat="1" applyFont="1" applyBorder="1" applyAlignment="1"/>
    <xf numFmtId="0" fontId="5" fillId="0" borderId="3" xfId="0" applyFont="1" applyFill="1" applyBorder="1" applyAlignment="1">
      <alignment horizontal="center"/>
    </xf>
    <xf numFmtId="164" fontId="5" fillId="0" borderId="3" xfId="1" applyNumberFormat="1" applyFont="1" applyFill="1" applyBorder="1" applyAlignment="1"/>
    <xf numFmtId="164" fontId="5" fillId="0" borderId="3" xfId="1" applyNumberFormat="1" applyFont="1" applyFill="1" applyBorder="1" applyAlignment="1">
      <alignment horizontal="right"/>
    </xf>
    <xf numFmtId="0" fontId="12" fillId="0" borderId="3" xfId="0" applyFont="1" applyFill="1" applyBorder="1" applyAlignment="1">
      <alignment horizontal="justify" wrapText="1"/>
    </xf>
    <xf numFmtId="164" fontId="12" fillId="0" borderId="3" xfId="1" applyNumberFormat="1" applyFont="1" applyFill="1" applyBorder="1" applyAlignment="1"/>
    <xf numFmtId="164" fontId="12" fillId="0" borderId="3" xfId="1" applyNumberFormat="1" applyFont="1" applyFill="1" applyBorder="1" applyAlignment="1">
      <alignment horizontal="right"/>
    </xf>
    <xf numFmtId="0" fontId="5" fillId="0" borderId="3" xfId="0" applyFont="1" applyFill="1" applyBorder="1" applyAlignment="1"/>
    <xf numFmtId="0" fontId="5" fillId="0" borderId="4" xfId="0" applyFont="1" applyFill="1" applyBorder="1" applyAlignment="1"/>
    <xf numFmtId="164" fontId="5" fillId="0" borderId="4" xfId="0" applyNumberFormat="1" applyFont="1" applyFill="1" applyBorder="1" applyAlignment="1"/>
    <xf numFmtId="164" fontId="5" fillId="0" borderId="4" xfId="0" applyNumberFormat="1" applyFont="1" applyFill="1" applyBorder="1" applyAlignment="1">
      <alignment horizontal="right"/>
    </xf>
    <xf numFmtId="2" fontId="5" fillId="0" borderId="4" xfId="0" applyNumberFormat="1" applyFont="1" applyFill="1" applyBorder="1" applyAlignment="1"/>
    <xf numFmtId="0" fontId="12" fillId="0" borderId="6" xfId="0" applyFont="1" applyFill="1" applyBorder="1" applyAlignment="1">
      <alignment horizontal="center"/>
    </xf>
    <xf numFmtId="0" fontId="12" fillId="0" borderId="10" xfId="0" applyFont="1" applyFill="1" applyBorder="1" applyAlignment="1">
      <alignment horizontal="center"/>
    </xf>
    <xf numFmtId="164" fontId="12" fillId="0" borderId="4" xfId="0" applyNumberFormat="1" applyFont="1" applyFill="1" applyBorder="1" applyAlignment="1"/>
    <xf numFmtId="164" fontId="12" fillId="0" borderId="4" xfId="0" applyNumberFormat="1" applyFont="1" applyFill="1" applyBorder="1" applyAlignment="1">
      <alignment horizontal="right"/>
    </xf>
    <xf numFmtId="2" fontId="12" fillId="0" borderId="4" xfId="0" applyNumberFormat="1" applyFont="1" applyFill="1" applyBorder="1" applyAlignment="1"/>
    <xf numFmtId="165" fontId="12" fillId="0" borderId="1" xfId="1" applyNumberFormat="1" applyFont="1" applyBorder="1" applyAlignment="1"/>
    <xf numFmtId="0" fontId="12" fillId="0" borderId="0" xfId="0" applyFont="1" applyFill="1" applyBorder="1" applyAlignment="1"/>
    <xf numFmtId="164" fontId="12" fillId="0" borderId="0" xfId="0" applyNumberFormat="1" applyFont="1" applyFill="1" applyBorder="1" applyAlignment="1"/>
    <xf numFmtId="164" fontId="12" fillId="0" borderId="0" xfId="0" applyNumberFormat="1" applyFont="1" applyFill="1" applyBorder="1" applyAlignment="1">
      <alignment horizontal="right"/>
    </xf>
    <xf numFmtId="2" fontId="12" fillId="0" borderId="0" xfId="0" applyNumberFormat="1" applyFont="1" applyFill="1" applyBorder="1" applyAlignment="1"/>
    <xf numFmtId="166" fontId="12" fillId="0" borderId="0" xfId="0" applyNumberFormat="1" applyFont="1" applyFill="1" applyBorder="1" applyAlignment="1"/>
    <xf numFmtId="164" fontId="9" fillId="0" borderId="3" xfId="0" applyNumberFormat="1" applyFont="1" applyFill="1" applyBorder="1" applyAlignment="1">
      <alignment horizontal="center" vertical="top" wrapText="1"/>
    </xf>
    <xf numFmtId="164" fontId="9" fillId="0" borderId="3" xfId="0" applyNumberFormat="1" applyFont="1" applyFill="1" applyBorder="1" applyAlignment="1">
      <alignment horizontal="right" vertical="top" wrapText="1"/>
    </xf>
    <xf numFmtId="0" fontId="12" fillId="0" borderId="3" xfId="0" applyFont="1" applyFill="1" applyBorder="1" applyAlignment="1">
      <alignment wrapText="1"/>
    </xf>
    <xf numFmtId="164" fontId="12" fillId="0" borderId="3" xfId="0" applyNumberFormat="1" applyFont="1" applyFill="1" applyBorder="1" applyAlignment="1">
      <alignment horizontal="right" wrapText="1"/>
    </xf>
    <xf numFmtId="2" fontId="12" fillId="0" borderId="3" xfId="1" applyNumberFormat="1" applyFont="1" applyBorder="1" applyAlignment="1">
      <alignment horizontal="justify" wrapText="1"/>
    </xf>
    <xf numFmtId="0" fontId="5" fillId="0" borderId="3" xfId="5" applyFont="1" applyFill="1" applyBorder="1" applyAlignment="1">
      <alignment vertical="top" wrapText="1"/>
    </xf>
    <xf numFmtId="2" fontId="5" fillId="0" borderId="3" xfId="1" applyNumberFormat="1" applyFont="1" applyBorder="1" applyAlignment="1">
      <alignment horizontal="justify" wrapText="1"/>
    </xf>
    <xf numFmtId="164" fontId="5" fillId="0" borderId="3" xfId="1" applyNumberFormat="1" applyFont="1" applyFill="1" applyBorder="1" applyAlignment="1">
      <alignment horizontal="right" wrapText="1"/>
    </xf>
    <xf numFmtId="164" fontId="12" fillId="0" borderId="3" xfId="1" applyNumberFormat="1" applyFont="1" applyFill="1" applyBorder="1" applyAlignment="1">
      <alignment horizontal="right" wrapText="1"/>
    </xf>
    <xf numFmtId="164" fontId="5" fillId="0" borderId="3" xfId="7" applyNumberFormat="1" applyFont="1" applyFill="1" applyBorder="1" applyAlignment="1">
      <alignment horizontal="right" vertical="top" wrapText="1"/>
    </xf>
    <xf numFmtId="164" fontId="5" fillId="0" borderId="3" xfId="7" applyNumberFormat="1" applyFont="1" applyFill="1" applyBorder="1" applyAlignment="1">
      <alignment horizontal="justify" vertical="top" wrapText="1"/>
    </xf>
    <xf numFmtId="164" fontId="5" fillId="0" borderId="3" xfId="4" applyNumberFormat="1" applyFont="1" applyFill="1" applyBorder="1" applyAlignment="1">
      <alignment horizontal="justify" vertical="top" wrapText="1"/>
    </xf>
    <xf numFmtId="0" fontId="5" fillId="0" borderId="4" xfId="5" applyFont="1" applyFill="1" applyBorder="1" applyAlignment="1">
      <alignment vertical="top" wrapText="1"/>
    </xf>
    <xf numFmtId="164" fontId="5" fillId="0" borderId="4" xfId="1" applyNumberFormat="1" applyFont="1" applyFill="1" applyBorder="1" applyAlignment="1">
      <alignment horizontal="justify" wrapText="1"/>
    </xf>
    <xf numFmtId="164" fontId="5" fillId="0" borderId="4" xfId="1" applyNumberFormat="1" applyFont="1" applyFill="1" applyBorder="1" applyAlignment="1">
      <alignment horizontal="right" wrapText="1"/>
    </xf>
    <xf numFmtId="2" fontId="5" fillId="0" borderId="4" xfId="0" applyNumberFormat="1" applyFont="1" applyFill="1" applyBorder="1" applyAlignment="1">
      <alignment horizontal="justify" wrapText="1"/>
    </xf>
    <xf numFmtId="164" fontId="12" fillId="0" borderId="4" xfId="0" applyNumberFormat="1" applyFont="1" applyFill="1" applyBorder="1" applyAlignment="1">
      <alignment horizontal="justify" wrapText="1"/>
    </xf>
    <xf numFmtId="164" fontId="12" fillId="0" borderId="4" xfId="0" applyNumberFormat="1" applyFont="1" applyFill="1" applyBorder="1" applyAlignment="1">
      <alignment horizontal="right" wrapText="1"/>
    </xf>
    <xf numFmtId="2" fontId="12" fillId="0" borderId="4" xfId="1" applyNumberFormat="1" applyFont="1" applyBorder="1" applyAlignment="1">
      <alignment horizontal="justify" wrapText="1"/>
    </xf>
    <xf numFmtId="0" fontId="12" fillId="0" borderId="0" xfId="0" applyFont="1" applyFill="1" applyBorder="1" applyAlignment="1">
      <alignment wrapText="1"/>
    </xf>
    <xf numFmtId="164" fontId="12" fillId="0" borderId="0" xfId="0" applyNumberFormat="1" applyFont="1" applyFill="1" applyBorder="1" applyAlignment="1">
      <alignment horizontal="justify" wrapText="1"/>
    </xf>
    <xf numFmtId="164" fontId="12" fillId="0" borderId="0" xfId="0" applyNumberFormat="1" applyFont="1" applyFill="1" applyBorder="1" applyAlignment="1">
      <alignment horizontal="right" wrapText="1"/>
    </xf>
    <xf numFmtId="2" fontId="12" fillId="0" borderId="0" xfId="1" applyNumberFormat="1" applyFont="1" applyAlignment="1">
      <alignment horizontal="justify"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xf>
    <xf numFmtId="164" fontId="5" fillId="0" borderId="0" xfId="0" applyNumberFormat="1" applyFont="1" applyFill="1" applyBorder="1" applyAlignment="1">
      <alignment vertical="center"/>
    </xf>
    <xf numFmtId="164" fontId="5" fillId="0" borderId="0" xfId="0" applyNumberFormat="1" applyFont="1" applyFill="1" applyBorder="1" applyAlignment="1">
      <alignment horizontal="right" vertical="center"/>
    </xf>
    <xf numFmtId="2" fontId="5" fillId="0" borderId="0" xfId="0" applyNumberFormat="1" applyFont="1" applyFill="1" applyBorder="1" applyAlignment="1">
      <alignment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164" fontId="12" fillId="0" borderId="2" xfId="0" applyNumberFormat="1" applyFont="1" applyFill="1" applyBorder="1" applyAlignment="1">
      <alignment horizontal="center" vertical="top" wrapText="1"/>
    </xf>
    <xf numFmtId="164" fontId="12" fillId="0" borderId="2" xfId="0" applyNumberFormat="1" applyFont="1" applyFill="1" applyBorder="1" applyAlignment="1">
      <alignment horizontal="right" vertical="top" wrapText="1"/>
    </xf>
    <xf numFmtId="2" fontId="12" fillId="0" borderId="2"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64" fontId="12" fillId="0" borderId="4" xfId="0" applyNumberFormat="1" applyFont="1" applyFill="1" applyBorder="1" applyAlignment="1">
      <alignment horizontal="center" vertical="top" wrapText="1"/>
    </xf>
    <xf numFmtId="164" fontId="12" fillId="0" borderId="4" xfId="0" applyNumberFormat="1" applyFont="1" applyFill="1" applyBorder="1" applyAlignment="1">
      <alignment horizontal="right" vertical="top" wrapText="1"/>
    </xf>
    <xf numFmtId="2" fontId="12" fillId="0" borderId="4" xfId="0" applyNumberFormat="1" applyFont="1" applyFill="1" applyBorder="1" applyAlignment="1">
      <alignment horizontal="center" vertical="center" wrapText="1"/>
    </xf>
    <xf numFmtId="0" fontId="14" fillId="0" borderId="0" xfId="0" applyFont="1" applyFill="1" applyBorder="1" applyAlignment="1">
      <alignment vertical="center"/>
    </xf>
    <xf numFmtId="0" fontId="5" fillId="0" borderId="2" xfId="0" applyFont="1" applyFill="1" applyBorder="1" applyAlignment="1"/>
    <xf numFmtId="0" fontId="5" fillId="0" borderId="5" xfId="0" applyFont="1" applyFill="1" applyBorder="1" applyAlignment="1"/>
    <xf numFmtId="164" fontId="5" fillId="0" borderId="2" xfId="0" applyNumberFormat="1" applyFont="1" applyFill="1" applyBorder="1" applyAlignment="1">
      <alignment vertical="center"/>
    </xf>
    <xf numFmtId="164" fontId="5" fillId="0" borderId="5" xfId="0" applyNumberFormat="1" applyFont="1" applyFill="1" applyBorder="1" applyAlignment="1">
      <alignment horizontal="right" vertical="top" wrapText="1"/>
    </xf>
    <xf numFmtId="2" fontId="5" fillId="0" borderId="5" xfId="0" applyNumberFormat="1" applyFont="1" applyFill="1" applyBorder="1" applyAlignment="1">
      <alignment horizontal="justify" vertical="top" wrapText="1"/>
    </xf>
    <xf numFmtId="0" fontId="5" fillId="0" borderId="2" xfId="0" applyFont="1" applyFill="1" applyBorder="1" applyAlignment="1">
      <alignment vertical="center"/>
    </xf>
    <xf numFmtId="0" fontId="9" fillId="0" borderId="7" xfId="8" applyFont="1" applyBorder="1" applyAlignment="1">
      <alignment vertical="top" wrapText="1" readingOrder="1"/>
    </xf>
    <xf numFmtId="164" fontId="9" fillId="0" borderId="3" xfId="8" applyNumberFormat="1" applyFont="1" applyBorder="1" applyAlignment="1">
      <alignment vertical="top" wrapText="1"/>
    </xf>
    <xf numFmtId="164" fontId="9" fillId="0" borderId="7" xfId="8" applyNumberFormat="1" applyFont="1" applyBorder="1" applyAlignment="1">
      <alignment horizontal="right" vertical="top" wrapText="1"/>
    </xf>
    <xf numFmtId="2" fontId="12" fillId="0" borderId="7" xfId="1" applyNumberFormat="1" applyFont="1" applyBorder="1" applyAlignment="1"/>
    <xf numFmtId="41" fontId="14" fillId="0" borderId="0" xfId="1" applyNumberFormat="1" applyFont="1" applyAlignment="1">
      <alignment vertical="center"/>
    </xf>
    <xf numFmtId="0" fontId="7" fillId="0" borderId="7" xfId="8" applyFont="1" applyBorder="1" applyAlignment="1">
      <alignment vertical="top" wrapText="1" readingOrder="1"/>
    </xf>
    <xf numFmtId="164" fontId="7" fillId="0" borderId="3" xfId="8" applyNumberFormat="1" applyFont="1" applyBorder="1" applyAlignment="1">
      <alignment vertical="top" wrapText="1"/>
    </xf>
    <xf numFmtId="164" fontId="7" fillId="0" borderId="7" xfId="8" applyNumberFormat="1" applyFont="1" applyBorder="1" applyAlignment="1">
      <alignment horizontal="right" vertical="top" wrapText="1"/>
    </xf>
    <xf numFmtId="2" fontId="5" fillId="0" borderId="7" xfId="1" applyNumberFormat="1" applyFont="1" applyBorder="1" applyAlignment="1"/>
    <xf numFmtId="165" fontId="5" fillId="0" borderId="3" xfId="1" applyNumberFormat="1" applyFont="1" applyBorder="1" applyAlignment="1"/>
    <xf numFmtId="0" fontId="7" fillId="0" borderId="7" xfId="8" applyFont="1" applyBorder="1" applyAlignment="1">
      <alignment vertical="top" wrapText="1"/>
    </xf>
    <xf numFmtId="0" fontId="7" fillId="0" borderId="0" xfId="8" applyFont="1" applyBorder="1" applyAlignment="1">
      <alignment vertical="top" wrapText="1"/>
    </xf>
    <xf numFmtId="164" fontId="7" fillId="0" borderId="7" xfId="8" applyNumberFormat="1" applyFont="1" applyBorder="1" applyAlignment="1">
      <alignment horizontal="right" vertical="top"/>
    </xf>
    <xf numFmtId="0" fontId="9" fillId="0" borderId="7" xfId="8" applyFont="1" applyBorder="1" applyAlignment="1">
      <alignment vertical="top" wrapText="1"/>
    </xf>
    <xf numFmtId="164" fontId="7" fillId="0" borderId="3" xfId="8" applyNumberFormat="1" applyFont="1" applyBorder="1">
      <alignment vertical="top"/>
    </xf>
    <xf numFmtId="0" fontId="7" fillId="0" borderId="7" xfId="8" applyFont="1" applyBorder="1">
      <alignment vertical="top"/>
    </xf>
    <xf numFmtId="164" fontId="5" fillId="0" borderId="7" xfId="8" applyNumberFormat="1" applyFont="1" applyBorder="1" applyAlignment="1">
      <alignment horizontal="right" vertical="top" wrapText="1"/>
    </xf>
    <xf numFmtId="0" fontId="7" fillId="0" borderId="0" xfId="8" applyFont="1" applyBorder="1" applyAlignment="1">
      <alignment vertical="top" wrapText="1" readingOrder="1"/>
    </xf>
    <xf numFmtId="0" fontId="5" fillId="0" borderId="7" xfId="8" applyFont="1" applyBorder="1" applyAlignment="1">
      <alignment vertical="top" wrapText="1"/>
    </xf>
    <xf numFmtId="0" fontId="5" fillId="0" borderId="7" xfId="8" applyFont="1" applyBorder="1" applyAlignment="1">
      <alignment vertical="top" wrapText="1" readingOrder="1"/>
    </xf>
    <xf numFmtId="164" fontId="5" fillId="0" borderId="3" xfId="8" applyNumberFormat="1" applyFont="1" applyBorder="1" applyAlignment="1">
      <alignment vertical="top" wrapText="1"/>
    </xf>
    <xf numFmtId="164" fontId="14" fillId="0" borderId="4" xfId="0" applyNumberFormat="1" applyFont="1" applyFill="1" applyBorder="1" applyAlignment="1">
      <alignment vertical="center"/>
    </xf>
    <xf numFmtId="164" fontId="14" fillId="0" borderId="6" xfId="0" applyNumberFormat="1" applyFont="1" applyFill="1" applyBorder="1" applyAlignment="1">
      <alignment horizontal="right" vertical="center"/>
    </xf>
    <xf numFmtId="165" fontId="12" fillId="0" borderId="4" xfId="1" applyNumberFormat="1" applyFont="1" applyBorder="1" applyAlignment="1"/>
    <xf numFmtId="0" fontId="12" fillId="0" borderId="8" xfId="0" applyFont="1" applyFill="1" applyBorder="1" applyAlignment="1">
      <alignment horizontal="center"/>
    </xf>
    <xf numFmtId="0" fontId="12" fillId="0" borderId="9" xfId="0" applyFont="1" applyFill="1" applyBorder="1" applyAlignment="1">
      <alignment horizontal="center"/>
    </xf>
    <xf numFmtId="164" fontId="12" fillId="0" borderId="1" xfId="0" applyNumberFormat="1" applyFont="1" applyFill="1" applyBorder="1" applyAlignment="1"/>
    <xf numFmtId="164" fontId="12" fillId="0" borderId="1" xfId="0" applyNumberFormat="1" applyFont="1" applyFill="1" applyBorder="1" applyAlignment="1">
      <alignment horizontal="right"/>
    </xf>
    <xf numFmtId="2" fontId="12" fillId="0" borderId="1" xfId="1" applyNumberFormat="1" applyFont="1" applyBorder="1" applyAlignment="1"/>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top" wrapText="1"/>
    </xf>
    <xf numFmtId="1" fontId="12" fillId="0" borderId="1" xfId="0" applyNumberFormat="1" applyFont="1" applyFill="1" applyBorder="1" applyAlignment="1">
      <alignment horizontal="center" vertical="top" wrapText="1"/>
    </xf>
    <xf numFmtId="2" fontId="12"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164" fontId="12" fillId="0" borderId="3" xfId="0" applyNumberFormat="1" applyFont="1" applyFill="1" applyBorder="1" applyAlignment="1">
      <alignment horizontal="center" vertical="top" wrapText="1"/>
    </xf>
    <xf numFmtId="164" fontId="12" fillId="0" borderId="3" xfId="0" applyNumberFormat="1" applyFont="1" applyFill="1" applyBorder="1" applyAlignment="1">
      <alignment horizontal="right" vertical="top" wrapText="1"/>
    </xf>
    <xf numFmtId="2" fontId="12" fillId="0" borderId="3" xfId="0" applyNumberFormat="1"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0" fontId="9" fillId="0" borderId="7" xfId="8" applyFont="1" applyFill="1" applyBorder="1" applyAlignment="1">
      <alignment vertical="top" wrapText="1" readingOrder="1"/>
    </xf>
    <xf numFmtId="164" fontId="9" fillId="0" borderId="7" xfId="8" applyNumberFormat="1" applyFont="1" applyFill="1" applyBorder="1" applyAlignment="1">
      <alignment horizontal="right" vertical="top" wrapText="1"/>
    </xf>
    <xf numFmtId="164" fontId="7" fillId="0" borderId="3" xfId="8" applyNumberFormat="1" applyFont="1" applyFill="1" applyBorder="1" applyAlignment="1">
      <alignment vertical="top" wrapText="1"/>
    </xf>
    <xf numFmtId="0" fontId="7" fillId="0" borderId="3" xfId="8" applyFont="1" applyFill="1" applyBorder="1">
      <alignment vertical="top"/>
    </xf>
    <xf numFmtId="4" fontId="7" fillId="0" borderId="3" xfId="8" applyNumberFormat="1" applyFont="1" applyFill="1" applyBorder="1">
      <alignment vertical="top"/>
    </xf>
    <xf numFmtId="164" fontId="9" fillId="0" borderId="7" xfId="8" applyNumberFormat="1" applyFont="1" applyBorder="1" applyAlignment="1">
      <alignment vertical="top" wrapText="1"/>
    </xf>
    <xf numFmtId="4" fontId="7" fillId="0" borderId="3" xfId="8" applyNumberFormat="1" applyFont="1" applyBorder="1">
      <alignment vertical="top"/>
    </xf>
    <xf numFmtId="165" fontId="12" fillId="0" borderId="1" xfId="0" applyNumberFormat="1" applyFont="1" applyFill="1" applyBorder="1" applyAlignment="1"/>
    <xf numFmtId="0" fontId="16" fillId="0" borderId="0" xfId="0" applyFont="1" applyFill="1" applyBorder="1" applyAlignment="1">
      <alignment vertical="center"/>
    </xf>
    <xf numFmtId="164" fontId="16" fillId="0" borderId="0" xfId="0" applyNumberFormat="1" applyFont="1" applyFill="1" applyBorder="1" applyAlignment="1">
      <alignment vertical="center"/>
    </xf>
    <xf numFmtId="164" fontId="16" fillId="0" borderId="0" xfId="0" applyNumberFormat="1" applyFont="1" applyFill="1" applyBorder="1" applyAlignment="1">
      <alignment horizontal="right" vertical="center"/>
    </xf>
    <xf numFmtId="2" fontId="16" fillId="0" borderId="0" xfId="0" applyNumberFormat="1" applyFont="1" applyFill="1" applyBorder="1" applyAlignment="1">
      <alignment vertical="center"/>
    </xf>
    <xf numFmtId="0" fontId="7" fillId="0" borderId="0" xfId="8" applyFont="1" applyBorder="1">
      <alignment vertical="top"/>
    </xf>
    <xf numFmtId="0" fontId="7" fillId="0" borderId="0" xfId="8" quotePrefix="1" applyFont="1" applyBorder="1" applyAlignment="1">
      <alignment vertical="top" wrapText="1"/>
    </xf>
    <xf numFmtId="0" fontId="7" fillId="0" borderId="0" xfId="8" quotePrefix="1" applyFont="1" applyBorder="1">
      <alignment vertical="top"/>
    </xf>
    <xf numFmtId="164" fontId="3"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right" vertical="center" wrapText="1"/>
    </xf>
    <xf numFmtId="164" fontId="2"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right" vertical="center" wrapText="1"/>
    </xf>
    <xf numFmtId="0" fontId="3"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vertical="center"/>
    </xf>
    <xf numFmtId="164" fontId="3" fillId="0" borderId="1" xfId="0" applyNumberFormat="1" applyFont="1" applyFill="1" applyBorder="1" applyAlignment="1">
      <alignment horizontal="center" vertical="center" wrapText="1"/>
    </xf>
    <xf numFmtId="0" fontId="5" fillId="0" borderId="11" xfId="0" applyFont="1" applyFill="1" applyBorder="1" applyAlignment="1">
      <alignment horizontal="left" vertical="top" wrapText="1" indent="1"/>
    </xf>
    <xf numFmtId="4" fontId="19" fillId="0" borderId="12" xfId="0" applyNumberFormat="1" applyFont="1" applyFill="1" applyBorder="1" applyAlignment="1">
      <alignment horizontal="right" vertical="top" shrinkToFit="1"/>
    </xf>
    <xf numFmtId="164" fontId="19" fillId="0" borderId="1" xfId="0" applyNumberFormat="1" applyFont="1" applyFill="1" applyBorder="1" applyAlignment="1">
      <alignment horizontal="right" vertical="top" shrinkToFit="1"/>
    </xf>
    <xf numFmtId="0" fontId="5" fillId="0" borderId="13" xfId="0" applyFont="1" applyFill="1" applyBorder="1" applyAlignment="1">
      <alignment horizontal="left" vertical="top" wrapText="1" indent="1"/>
    </xf>
    <xf numFmtId="4" fontId="19" fillId="0" borderId="14" xfId="0" applyNumberFormat="1" applyFont="1" applyFill="1" applyBorder="1" applyAlignment="1">
      <alignment horizontal="right" vertical="top" shrinkToFit="1"/>
    </xf>
    <xf numFmtId="4" fontId="6" fillId="0" borderId="14" xfId="0" applyNumberFormat="1" applyFont="1" applyFill="1" applyBorder="1" applyAlignment="1">
      <alignment horizontal="right" vertical="top" shrinkToFit="1"/>
    </xf>
    <xf numFmtId="164" fontId="6" fillId="0" borderId="1" xfId="0" applyNumberFormat="1" applyFont="1" applyFill="1" applyBorder="1" applyAlignment="1">
      <alignment horizontal="right" vertical="top" shrinkToFit="1"/>
    </xf>
    <xf numFmtId="0" fontId="5" fillId="0" borderId="14" xfId="0" applyFont="1" applyFill="1" applyBorder="1" applyAlignment="1">
      <alignment horizontal="right" vertical="top" wrapText="1" indent="1"/>
    </xf>
    <xf numFmtId="164" fontId="2" fillId="0" borderId="1" xfId="0" applyNumberFormat="1" applyFont="1" applyFill="1" applyBorder="1" applyAlignment="1">
      <alignment horizontal="right" vertical="center" wrapText="1"/>
    </xf>
    <xf numFmtId="0" fontId="5" fillId="0" borderId="15" xfId="0" applyFont="1" applyFill="1" applyBorder="1" applyAlignment="1">
      <alignment horizontal="left" vertical="top" wrapText="1" indent="1"/>
    </xf>
    <xf numFmtId="0" fontId="5" fillId="0" borderId="16" xfId="0" applyFont="1" applyFill="1" applyBorder="1" applyAlignment="1">
      <alignment horizontal="right" vertical="top" wrapText="1" indent="1"/>
    </xf>
    <xf numFmtId="164" fontId="5" fillId="0" borderId="1" xfId="0" applyNumberFormat="1" applyFont="1" applyFill="1" applyBorder="1" applyAlignment="1">
      <alignment horizontal="right" vertical="top" wrapText="1"/>
    </xf>
    <xf numFmtId="4" fontId="19" fillId="0" borderId="1" xfId="0" applyNumberFormat="1" applyFont="1" applyFill="1" applyBorder="1" applyAlignment="1">
      <alignment horizontal="right" vertical="top" shrinkToFit="1"/>
    </xf>
    <xf numFmtId="4" fontId="6" fillId="0" borderId="17" xfId="0" applyNumberFormat="1" applyFont="1" applyFill="1" applyBorder="1" applyAlignment="1">
      <alignment horizontal="right" vertical="top" shrinkToFit="1"/>
    </xf>
    <xf numFmtId="0" fontId="5" fillId="0" borderId="15" xfId="0" applyFont="1" applyFill="1" applyBorder="1" applyAlignment="1">
      <alignment vertical="top" wrapText="1"/>
    </xf>
    <xf numFmtId="4" fontId="6" fillId="0" borderId="16" xfId="0" applyNumberFormat="1" applyFont="1" applyFill="1" applyBorder="1" applyAlignment="1">
      <alignment horizontal="right" vertical="top" shrinkToFit="1"/>
    </xf>
    <xf numFmtId="4" fontId="6" fillId="0" borderId="1" xfId="0" applyNumberFormat="1" applyFont="1" applyFill="1" applyBorder="1" applyAlignment="1">
      <alignment horizontal="right" vertical="top" shrinkToFit="1"/>
    </xf>
    <xf numFmtId="164" fontId="3" fillId="0" borderId="1" xfId="0" applyNumberFormat="1" applyFont="1" applyFill="1" applyBorder="1" applyAlignment="1">
      <alignment horizontal="right" vertical="center" wrapText="1"/>
    </xf>
    <xf numFmtId="0" fontId="12" fillId="0" borderId="14" xfId="0" applyFont="1" applyFill="1" applyBorder="1" applyAlignment="1">
      <alignment horizontal="right" vertical="top" wrapText="1" indent="1"/>
    </xf>
    <xf numFmtId="0" fontId="12" fillId="0" borderId="13" xfId="0" applyFont="1" applyFill="1" applyBorder="1" applyAlignment="1">
      <alignment horizontal="left" vertical="top" wrapText="1" indent="1"/>
    </xf>
    <xf numFmtId="39" fontId="19" fillId="0" borderId="14" xfId="0" applyNumberFormat="1" applyFont="1" applyFill="1" applyBorder="1" applyAlignment="1">
      <alignment horizontal="right" vertical="top" shrinkToFit="1"/>
    </xf>
    <xf numFmtId="0" fontId="5" fillId="0" borderId="1" xfId="0" applyFont="1" applyFill="1" applyBorder="1" applyAlignment="1">
      <alignment horizontal="left" vertical="top" wrapText="1"/>
    </xf>
    <xf numFmtId="164"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indent="1"/>
    </xf>
    <xf numFmtId="4" fontId="5" fillId="0" borderId="0" xfId="0" applyNumberFormat="1" applyFont="1"/>
    <xf numFmtId="4" fontId="5" fillId="0" borderId="1" xfId="0" applyNumberFormat="1" applyFont="1" applyBorder="1"/>
    <xf numFmtId="164" fontId="3" fillId="0" borderId="1" xfId="0" quotePrefix="1" applyNumberFormat="1" applyFont="1" applyFill="1" applyBorder="1" applyAlignment="1">
      <alignment horizontal="center" vertical="center" wrapText="1"/>
    </xf>
    <xf numFmtId="4" fontId="12" fillId="0" borderId="1" xfId="0" applyNumberFormat="1" applyFont="1" applyBorder="1"/>
    <xf numFmtId="0" fontId="2" fillId="0" borderId="1" xfId="0" applyFont="1" applyFill="1" applyBorder="1" applyAlignment="1">
      <alignment vertical="center"/>
    </xf>
    <xf numFmtId="0" fontId="2" fillId="0" borderId="1" xfId="0" applyFont="1" applyFill="1" applyBorder="1" applyAlignment="1">
      <alignment vertical="center" wrapText="1"/>
    </xf>
    <xf numFmtId="0" fontId="5" fillId="0" borderId="1" xfId="0" applyFont="1" applyBorder="1"/>
    <xf numFmtId="0" fontId="12" fillId="0" borderId="1" xfId="0" applyFont="1" applyBorder="1"/>
    <xf numFmtId="164" fontId="3" fillId="0" borderId="1" xfId="0" applyNumberFormat="1" applyFont="1" applyFill="1" applyBorder="1" applyAlignment="1">
      <alignment vertical="center" wrapText="1"/>
    </xf>
    <xf numFmtId="164" fontId="2" fillId="0" borderId="1" xfId="0" applyNumberFormat="1" applyFont="1" applyFill="1" applyBorder="1" applyAlignment="1">
      <alignment vertical="center" wrapText="1"/>
    </xf>
    <xf numFmtId="0" fontId="5" fillId="0" borderId="1" xfId="0" applyFont="1" applyBorder="1" applyAlignment="1">
      <alignment wrapText="1"/>
    </xf>
    <xf numFmtId="4" fontId="12" fillId="0" borderId="1" xfId="0" applyNumberFormat="1" applyFont="1" applyBorder="1" applyAlignment="1"/>
    <xf numFmtId="4" fontId="5" fillId="0" borderId="1" xfId="0" applyNumberFormat="1" applyFont="1" applyBorder="1" applyAlignment="1"/>
    <xf numFmtId="4" fontId="20" fillId="0" borderId="1" xfId="0" applyNumberFormat="1" applyFont="1" applyBorder="1"/>
    <xf numFmtId="164" fontId="3" fillId="0" borderId="1" xfId="0" quotePrefix="1" applyNumberFormat="1" applyFont="1" applyFill="1" applyBorder="1" applyAlignment="1">
      <alignment horizontal="right" vertical="center" wrapText="1"/>
    </xf>
    <xf numFmtId="0" fontId="3" fillId="0" borderId="0" xfId="0" applyFont="1" applyFill="1" applyAlignment="1">
      <alignment vertical="center" wrapText="1"/>
    </xf>
    <xf numFmtId="0" fontId="2" fillId="0" borderId="0" xfId="0" applyFont="1" applyFill="1" applyAlignment="1">
      <alignment horizontal="left" vertical="center" wrapText="1"/>
    </xf>
    <xf numFmtId="164" fontId="2" fillId="0" borderId="0" xfId="0" applyNumberFormat="1" applyFont="1" applyFill="1" applyAlignment="1">
      <alignment horizontal="left" vertical="center" wrapText="1"/>
    </xf>
    <xf numFmtId="164" fontId="2" fillId="0" borderId="0" xfId="0" applyNumberFormat="1" applyFont="1" applyFill="1" applyAlignment="1">
      <alignment horizontal="right" vertical="center" wrapText="1"/>
    </xf>
    <xf numFmtId="2" fontId="2" fillId="0" borderId="0" xfId="0" applyNumberFormat="1" applyFont="1" applyFill="1" applyAlignment="1">
      <alignment horizontal="left" vertical="center" wrapText="1"/>
    </xf>
    <xf numFmtId="0" fontId="5" fillId="0" borderId="1" xfId="0" applyFont="1" applyFill="1" applyBorder="1" applyAlignment="1">
      <alignment horizontal="right" vertical="top" wrapText="1"/>
    </xf>
    <xf numFmtId="2" fontId="6" fillId="0" borderId="1" xfId="0" applyNumberFormat="1" applyFont="1" applyFill="1" applyBorder="1" applyAlignment="1">
      <alignment horizontal="right" vertical="top" shrinkToFit="1"/>
    </xf>
    <xf numFmtId="4" fontId="5" fillId="0" borderId="1" xfId="0" applyNumberFormat="1" applyFont="1" applyFill="1" applyBorder="1" applyAlignment="1">
      <alignment horizontal="right" vertical="top" wrapText="1"/>
    </xf>
    <xf numFmtId="0" fontId="16" fillId="0" borderId="0" xfId="0" applyFont="1" applyFill="1" applyBorder="1" applyAlignment="1">
      <alignment horizontal="left" vertical="top"/>
    </xf>
    <xf numFmtId="0" fontId="16" fillId="0" borderId="0" xfId="0" applyFont="1" applyFill="1" applyBorder="1" applyAlignment="1">
      <alignment horizontal="justify" vertical="top"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164" fontId="14" fillId="0" borderId="0" xfId="0" applyNumberFormat="1" applyFont="1" applyFill="1" applyBorder="1" applyAlignment="1">
      <alignment vertical="center"/>
    </xf>
    <xf numFmtId="164" fontId="14" fillId="0" borderId="0" xfId="0" applyNumberFormat="1" applyFont="1" applyFill="1" applyBorder="1" applyAlignment="1">
      <alignment horizontal="right" vertical="center"/>
    </xf>
    <xf numFmtId="2" fontId="14" fillId="0" borderId="0" xfId="0" applyNumberFormat="1" applyFont="1" applyFill="1" applyBorder="1" applyAlignment="1">
      <alignment vertical="center"/>
    </xf>
    <xf numFmtId="41" fontId="16" fillId="0" borderId="0" xfId="1" applyNumberFormat="1" applyFont="1" applyAlignment="1">
      <alignment vertical="center"/>
    </xf>
    <xf numFmtId="0" fontId="5" fillId="0" borderId="0" xfId="0" applyFont="1"/>
    <xf numFmtId="168" fontId="2" fillId="0" borderId="0" xfId="1" applyNumberFormat="1" applyFont="1" applyAlignment="1">
      <alignment vertical="center"/>
    </xf>
    <xf numFmtId="168" fontId="3" fillId="0" borderId="0" xfId="1" applyNumberFormat="1" applyFont="1" applyAlignment="1">
      <alignment vertical="center"/>
    </xf>
    <xf numFmtId="0" fontId="3" fillId="0" borderId="0" xfId="0" applyFont="1" applyFill="1" applyBorder="1" applyAlignment="1">
      <alignment horizontal="justify" vertical="center" wrapText="1"/>
    </xf>
    <xf numFmtId="164" fontId="3" fillId="0" borderId="0" xfId="0" applyNumberFormat="1" applyFont="1" applyFill="1" applyBorder="1" applyAlignment="1">
      <alignment horizontal="justify" vertical="center"/>
    </xf>
    <xf numFmtId="2" fontId="3" fillId="0" borderId="0" xfId="0" applyNumberFormat="1" applyFont="1" applyFill="1" applyBorder="1" applyAlignment="1">
      <alignment horizontal="justify" vertical="center"/>
    </xf>
    <xf numFmtId="0" fontId="3" fillId="0" borderId="0" xfId="0" applyFont="1" applyFill="1" applyBorder="1" applyAlignment="1">
      <alignment horizontal="justify"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justify" vertical="center"/>
    </xf>
    <xf numFmtId="0" fontId="5" fillId="0" borderId="0" xfId="0" applyFont="1" applyFill="1" applyBorder="1" applyAlignment="1">
      <alignment horizontal="left" vertical="center"/>
    </xf>
    <xf numFmtId="41" fontId="2" fillId="0" borderId="0" xfId="1" applyNumberFormat="1" applyFont="1" applyAlignment="1">
      <alignment horizontal="justify" vertical="center" wrapText="1"/>
    </xf>
    <xf numFmtId="41" fontId="5" fillId="0" borderId="0" xfId="1" applyNumberFormat="1" applyFont="1" applyAlignment="1">
      <alignment horizontal="justify" vertical="center"/>
    </xf>
    <xf numFmtId="0" fontId="2" fillId="0" borderId="0" xfId="0" applyFont="1" applyFill="1" applyBorder="1" applyAlignment="1">
      <alignment vertical="center" wrapText="1"/>
    </xf>
    <xf numFmtId="0" fontId="12" fillId="0" borderId="0" xfId="0" applyFont="1" applyFill="1" applyBorder="1" applyAlignment="1">
      <alignment horizontal="justify" vertical="center"/>
    </xf>
    <xf numFmtId="164" fontId="12" fillId="0" borderId="0" xfId="0" applyNumberFormat="1" applyFont="1" applyFill="1" applyBorder="1" applyAlignment="1">
      <alignment horizontal="justify" vertical="center"/>
    </xf>
    <xf numFmtId="164" fontId="12" fillId="0" borderId="0" xfId="0" applyNumberFormat="1" applyFont="1" applyFill="1" applyBorder="1" applyAlignment="1">
      <alignment horizontal="right" vertical="center"/>
    </xf>
    <xf numFmtId="2" fontId="12" fillId="0" borderId="0" xfId="0" applyNumberFormat="1" applyFont="1" applyFill="1" applyBorder="1" applyAlignment="1">
      <alignment horizontal="justify" vertical="center"/>
    </xf>
    <xf numFmtId="41" fontId="12" fillId="0" borderId="0" xfId="1" applyNumberFormat="1" applyFont="1" applyAlignment="1">
      <alignment vertical="center"/>
    </xf>
    <xf numFmtId="164" fontId="12" fillId="0" borderId="0" xfId="0" applyNumberFormat="1" applyFont="1" applyFill="1" applyBorder="1" applyAlignment="1">
      <alignment vertical="center"/>
    </xf>
    <xf numFmtId="2" fontId="12" fillId="0" borderId="0" xfId="0" applyNumberFormat="1" applyFont="1" applyFill="1" applyBorder="1" applyAlignment="1">
      <alignment vertical="center"/>
    </xf>
    <xf numFmtId="2" fontId="21" fillId="0" borderId="0" xfId="0" applyNumberFormat="1" applyFont="1"/>
    <xf numFmtId="164" fontId="3"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cellXfs>
  <cellStyles count="1692">
    <cellStyle name="20% - Accent1 2" xfId="9"/>
    <cellStyle name="20% - Accent1 2 2" xfId="10"/>
    <cellStyle name="20% - Accent1 2 3" xfId="11"/>
    <cellStyle name="20% - Accent1 2_Xl0000019" xfId="12"/>
    <cellStyle name="20% - Accent1 3" xfId="13"/>
    <cellStyle name="20% - Accent1 4" xfId="14"/>
    <cellStyle name="20% - Accent2 2" xfId="15"/>
    <cellStyle name="20% - Accent2 2 2" xfId="16"/>
    <cellStyle name="20% - Accent2 2 3" xfId="17"/>
    <cellStyle name="20% - Accent2 2_Xl0000019" xfId="18"/>
    <cellStyle name="20% - Accent2 3" xfId="19"/>
    <cellStyle name="20% - Accent2 4" xfId="20"/>
    <cellStyle name="20% - Accent3 2" xfId="21"/>
    <cellStyle name="20% - Accent3 2 2" xfId="22"/>
    <cellStyle name="20% - Accent3 2 3" xfId="23"/>
    <cellStyle name="20% - Accent3 2_Xl0000019" xfId="24"/>
    <cellStyle name="20% - Accent3 3" xfId="25"/>
    <cellStyle name="20% - Accent3 4" xfId="26"/>
    <cellStyle name="20% - Accent4 2" xfId="27"/>
    <cellStyle name="20% - Accent4 2 2" xfId="28"/>
    <cellStyle name="20% - Accent4 2 3" xfId="29"/>
    <cellStyle name="20% - Accent4 2_Xl0000019" xfId="30"/>
    <cellStyle name="20% - Accent4 3" xfId="31"/>
    <cellStyle name="20% - Accent4 4" xfId="32"/>
    <cellStyle name="20% - Accent5 2" xfId="33"/>
    <cellStyle name="20% - Accent5 2 2" xfId="34"/>
    <cellStyle name="20% - Accent5 2 3" xfId="35"/>
    <cellStyle name="20% - Accent5 2_Xl0000019" xfId="36"/>
    <cellStyle name="20% - Accent5 3" xfId="37"/>
    <cellStyle name="20% - Accent5 4" xfId="38"/>
    <cellStyle name="20% - Accent6 2" xfId="39"/>
    <cellStyle name="20% - Accent6 2 2" xfId="40"/>
    <cellStyle name="20% - Accent6 2 3" xfId="41"/>
    <cellStyle name="20% - Accent6 2_Xl0000019" xfId="42"/>
    <cellStyle name="20% - Accent6 3" xfId="43"/>
    <cellStyle name="20% - Accent6 4" xfId="44"/>
    <cellStyle name="40% - Accent1 2" xfId="45"/>
    <cellStyle name="40% - Accent1 2 2" xfId="46"/>
    <cellStyle name="40% - Accent1 2 3" xfId="47"/>
    <cellStyle name="40% - Accent1 2_Xl0000019" xfId="48"/>
    <cellStyle name="40% - Accent1 3" xfId="49"/>
    <cellStyle name="40% - Accent1 4" xfId="50"/>
    <cellStyle name="40% - Accent2 2" xfId="51"/>
    <cellStyle name="40% - Accent2 2 2" xfId="52"/>
    <cellStyle name="40% - Accent2 2 3" xfId="53"/>
    <cellStyle name="40% - Accent2 2_Xl0000019" xfId="54"/>
    <cellStyle name="40% - Accent2 3" xfId="55"/>
    <cellStyle name="40% - Accent2 4" xfId="56"/>
    <cellStyle name="40% - Accent3 2" xfId="57"/>
    <cellStyle name="40% - Accent3 2 2" xfId="58"/>
    <cellStyle name="40% - Accent3 2 3" xfId="59"/>
    <cellStyle name="40% - Accent3 2_Xl0000019" xfId="60"/>
    <cellStyle name="40% - Accent3 3" xfId="61"/>
    <cellStyle name="40% - Accent3 4" xfId="62"/>
    <cellStyle name="40% - Accent4 2" xfId="63"/>
    <cellStyle name="40% - Accent4 2 2" xfId="64"/>
    <cellStyle name="40% - Accent4 2 3" xfId="65"/>
    <cellStyle name="40% - Accent4 2_Xl0000019" xfId="66"/>
    <cellStyle name="40% - Accent4 3" xfId="67"/>
    <cellStyle name="40% - Accent4 4" xfId="68"/>
    <cellStyle name="40% - Accent5 2" xfId="69"/>
    <cellStyle name="40% - Accent5 2 2" xfId="70"/>
    <cellStyle name="40% - Accent5 2 3" xfId="71"/>
    <cellStyle name="40% - Accent5 2_Xl0000019" xfId="72"/>
    <cellStyle name="40% - Accent5 3" xfId="73"/>
    <cellStyle name="40% - Accent5 4" xfId="74"/>
    <cellStyle name="40% - Accent6 2" xfId="75"/>
    <cellStyle name="40% - Accent6 2 2" xfId="76"/>
    <cellStyle name="40% - Accent6 2 3" xfId="77"/>
    <cellStyle name="40% - Accent6 2_Xl0000019" xfId="78"/>
    <cellStyle name="40% - Accent6 3" xfId="79"/>
    <cellStyle name="40% - Accent6 4" xfId="80"/>
    <cellStyle name="60% - Accent1 2" xfId="81"/>
    <cellStyle name="60% - Accent1 2 2" xfId="82"/>
    <cellStyle name="60% - Accent1 2 3" xfId="83"/>
    <cellStyle name="60% - Accent1 2_Xl0000019" xfId="84"/>
    <cellStyle name="60% - Accent1 3" xfId="85"/>
    <cellStyle name="60% - Accent1 4" xfId="86"/>
    <cellStyle name="60% - Accent2 2" xfId="87"/>
    <cellStyle name="60% - Accent2 2 2" xfId="88"/>
    <cellStyle name="60% - Accent2 2 3" xfId="89"/>
    <cellStyle name="60% - Accent2 2_Xl0000019" xfId="90"/>
    <cellStyle name="60% - Accent2 3" xfId="91"/>
    <cellStyle name="60% - Accent2 4" xfId="92"/>
    <cellStyle name="60% - Accent3 2" xfId="93"/>
    <cellStyle name="60% - Accent3 2 2" xfId="94"/>
    <cellStyle name="60% - Accent3 2 3" xfId="95"/>
    <cellStyle name="60% - Accent3 2_Xl0000019" xfId="96"/>
    <cellStyle name="60% - Accent3 3" xfId="97"/>
    <cellStyle name="60% - Accent3 4" xfId="98"/>
    <cellStyle name="60% - Accent4 2" xfId="99"/>
    <cellStyle name="60% - Accent4 2 2" xfId="100"/>
    <cellStyle name="60% - Accent4 2 3" xfId="101"/>
    <cellStyle name="60% - Accent4 2_Xl0000019" xfId="102"/>
    <cellStyle name="60% - Accent4 3" xfId="103"/>
    <cellStyle name="60% - Accent4 4" xfId="104"/>
    <cellStyle name="60% - Accent5 2" xfId="105"/>
    <cellStyle name="60% - Accent5 2 2" xfId="106"/>
    <cellStyle name="60% - Accent5 2 3" xfId="107"/>
    <cellStyle name="60% - Accent5 2_Xl0000019" xfId="108"/>
    <cellStyle name="60% - Accent5 3" xfId="109"/>
    <cellStyle name="60% - Accent5 4" xfId="110"/>
    <cellStyle name="60% - Accent6 2" xfId="111"/>
    <cellStyle name="60% - Accent6 2 2" xfId="112"/>
    <cellStyle name="60% - Accent6 2 3" xfId="113"/>
    <cellStyle name="60% - Accent6 2_Xl0000019" xfId="114"/>
    <cellStyle name="60% - Accent6 3" xfId="115"/>
    <cellStyle name="60% - Accent6 4" xfId="116"/>
    <cellStyle name="Accent1 2" xfId="117"/>
    <cellStyle name="Accent1 2 2" xfId="118"/>
    <cellStyle name="Accent1 2 3" xfId="119"/>
    <cellStyle name="Accent1 2_Xl0000019" xfId="120"/>
    <cellStyle name="Accent1 3" xfId="121"/>
    <cellStyle name="Accent1 4" xfId="122"/>
    <cellStyle name="Accent2 2" xfId="123"/>
    <cellStyle name="Accent2 2 2" xfId="124"/>
    <cellStyle name="Accent2 2 3" xfId="125"/>
    <cellStyle name="Accent2 2_Xl0000019" xfId="126"/>
    <cellStyle name="Accent2 3" xfId="127"/>
    <cellStyle name="Accent2 4" xfId="128"/>
    <cellStyle name="Accent3 2" xfId="129"/>
    <cellStyle name="Accent3 2 2" xfId="130"/>
    <cellStyle name="Accent3 2 3" xfId="131"/>
    <cellStyle name="Accent3 2_Xl0000019" xfId="132"/>
    <cellStyle name="Accent3 3" xfId="133"/>
    <cellStyle name="Accent3 4" xfId="134"/>
    <cellStyle name="Accent4 2" xfId="135"/>
    <cellStyle name="Accent4 2 2" xfId="136"/>
    <cellStyle name="Accent4 2 3" xfId="137"/>
    <cellStyle name="Accent4 2_Xl0000019" xfId="138"/>
    <cellStyle name="Accent4 3" xfId="139"/>
    <cellStyle name="Accent4 4" xfId="140"/>
    <cellStyle name="Accent5 2" xfId="141"/>
    <cellStyle name="Accent5 2 2" xfId="142"/>
    <cellStyle name="Accent5 2 3" xfId="143"/>
    <cellStyle name="Accent5 2_Xl0000019" xfId="144"/>
    <cellStyle name="Accent5 3" xfId="145"/>
    <cellStyle name="Accent5 4" xfId="146"/>
    <cellStyle name="Accent6 2" xfId="147"/>
    <cellStyle name="Accent6 2 2" xfId="148"/>
    <cellStyle name="Accent6 2 3" xfId="149"/>
    <cellStyle name="Accent6 2_Xl0000019" xfId="150"/>
    <cellStyle name="Accent6 3" xfId="151"/>
    <cellStyle name="Accent6 4" xfId="152"/>
    <cellStyle name="arial" xfId="153"/>
    <cellStyle name="Bad 2" xfId="154"/>
    <cellStyle name="Bad 2 2" xfId="155"/>
    <cellStyle name="Bad 2 3" xfId="156"/>
    <cellStyle name="Bad 2_Xl0000019" xfId="157"/>
    <cellStyle name="Bad 3" xfId="158"/>
    <cellStyle name="Bad 4" xfId="159"/>
    <cellStyle name="Calculation 2" xfId="160"/>
    <cellStyle name="Calculation 2 2" xfId="161"/>
    <cellStyle name="Calculation 2 3" xfId="162"/>
    <cellStyle name="Calculation 2_Xl0000019" xfId="163"/>
    <cellStyle name="Calculation 3" xfId="164"/>
    <cellStyle name="Calculation 4" xfId="165"/>
    <cellStyle name="Check Cell 2" xfId="166"/>
    <cellStyle name="Check Cell 2 2" xfId="167"/>
    <cellStyle name="Check Cell 2 3" xfId="168"/>
    <cellStyle name="Check Cell 2_Xl0000019" xfId="169"/>
    <cellStyle name="Check Cell 3" xfId="170"/>
    <cellStyle name="Check Cell 4" xfId="171"/>
    <cellStyle name="ColLevel_1" xfId="172"/>
    <cellStyle name="Comma [0]" xfId="1" builtinId="6"/>
    <cellStyle name="Comma [0] 10" xfId="173"/>
    <cellStyle name="Comma [0] 10 2" xfId="174"/>
    <cellStyle name="Comma [0] 10 2 2" xfId="175"/>
    <cellStyle name="Comma [0] 10 2 2 2" xfId="176"/>
    <cellStyle name="Comma [0] 10 2 3" xfId="177"/>
    <cellStyle name="Comma [0] 10 3" xfId="178"/>
    <cellStyle name="Comma [0] 10 3 2" xfId="179"/>
    <cellStyle name="Comma [0] 10 4" xfId="180"/>
    <cellStyle name="Comma [0] 10 5" xfId="181"/>
    <cellStyle name="Comma [0] 10 6" xfId="182"/>
    <cellStyle name="Comma [0] 11" xfId="7"/>
    <cellStyle name="Comma [0] 11 2" xfId="183"/>
    <cellStyle name="Comma [0] 11 2 2" xfId="184"/>
    <cellStyle name="Comma [0] 11 2 2 2" xfId="185"/>
    <cellStyle name="Comma [0] 11 2 3" xfId="186"/>
    <cellStyle name="Comma [0] 11 3" xfId="187"/>
    <cellStyle name="Comma [0] 11 3 2" xfId="188"/>
    <cellStyle name="Comma [0] 11 4" xfId="189"/>
    <cellStyle name="Comma [0] 11 5" xfId="190"/>
    <cellStyle name="Comma [0] 12" xfId="191"/>
    <cellStyle name="Comma [0] 12 2" xfId="192"/>
    <cellStyle name="Comma [0] 12 2 2" xfId="193"/>
    <cellStyle name="Comma [0] 12 2 3" xfId="194"/>
    <cellStyle name="Comma [0] 12 2 4" xfId="195"/>
    <cellStyle name="Comma [0] 12 2 4 2" xfId="196"/>
    <cellStyle name="Comma [0] 12 2 4 3" xfId="197"/>
    <cellStyle name="Comma [0] 12 3" xfId="198"/>
    <cellStyle name="Comma [0] 12 3 2" xfId="199"/>
    <cellStyle name="Comma [0] 12 3 2 2" xfId="200"/>
    <cellStyle name="Comma [0] 12 4" xfId="201"/>
    <cellStyle name="Comma [0] 13" xfId="202"/>
    <cellStyle name="Comma [0] 13 2" xfId="203"/>
    <cellStyle name="Comma [0] 13 2 2" xfId="204"/>
    <cellStyle name="Comma [0] 13 3" xfId="205"/>
    <cellStyle name="Comma [0] 14" xfId="206"/>
    <cellStyle name="Comma [0] 14 2" xfId="207"/>
    <cellStyle name="Comma [0] 14_Xl0000019" xfId="208"/>
    <cellStyle name="Comma [0] 15" xfId="209"/>
    <cellStyle name="Comma [0] 15 2" xfId="210"/>
    <cellStyle name="Comma [0] 15 2 2" xfId="211"/>
    <cellStyle name="Comma [0] 15 3" xfId="212"/>
    <cellStyle name="Comma [0] 15 4" xfId="213"/>
    <cellStyle name="Comma [0] 15 5" xfId="214"/>
    <cellStyle name="Comma [0] 15 5 2" xfId="215"/>
    <cellStyle name="Comma [0] 15 5 3" xfId="216"/>
    <cellStyle name="Comma [0] 15 6" xfId="217"/>
    <cellStyle name="Comma [0] 15 6 2" xfId="218"/>
    <cellStyle name="Comma [0] 15 7" xfId="219"/>
    <cellStyle name="Comma [0] 16" xfId="220"/>
    <cellStyle name="Comma [0] 16 2" xfId="221"/>
    <cellStyle name="Comma [0] 16 3" xfId="222"/>
    <cellStyle name="Comma [0] 17" xfId="223"/>
    <cellStyle name="Comma [0] 17 2" xfId="224"/>
    <cellStyle name="Comma [0] 18" xfId="225"/>
    <cellStyle name="Comma [0] 18 2" xfId="226"/>
    <cellStyle name="Comma [0] 18 3" xfId="227"/>
    <cellStyle name="Comma [0] 19" xfId="228"/>
    <cellStyle name="Comma [0] 2" xfId="6"/>
    <cellStyle name="Comma [0] 2 10" xfId="229"/>
    <cellStyle name="Comma [0] 2 11" xfId="230"/>
    <cellStyle name="Comma [0] 2 12" xfId="231"/>
    <cellStyle name="Comma [0] 2 13" xfId="232"/>
    <cellStyle name="Comma [0] 2 14" xfId="233"/>
    <cellStyle name="Comma [0] 2 2" xfId="234"/>
    <cellStyle name="Comma [0] 2 2 10" xfId="235"/>
    <cellStyle name="Comma [0] 2 2 11" xfId="236"/>
    <cellStyle name="Comma [0] 2 2 12" xfId="237"/>
    <cellStyle name="Comma [0] 2 2 13" xfId="238"/>
    <cellStyle name="Comma [0] 2 2 14" xfId="239"/>
    <cellStyle name="Comma [0] 2 2 15" xfId="240"/>
    <cellStyle name="Comma [0] 2 2 16" xfId="241"/>
    <cellStyle name="Comma [0] 2 2 17" xfId="242"/>
    <cellStyle name="Comma [0] 2 2 18" xfId="243"/>
    <cellStyle name="Comma [0] 2 2 19" xfId="244"/>
    <cellStyle name="Comma [0] 2 2 2" xfId="245"/>
    <cellStyle name="Comma [0] 2 2 20" xfId="246"/>
    <cellStyle name="Comma [0] 2 2 21" xfId="247"/>
    <cellStyle name="Comma [0] 2 2 22" xfId="248"/>
    <cellStyle name="Comma [0] 2 2 3" xfId="249"/>
    <cellStyle name="Comma [0] 2 2 4" xfId="250"/>
    <cellStyle name="Comma [0] 2 2 4 2" xfId="251"/>
    <cellStyle name="Comma [0] 2 2 5" xfId="252"/>
    <cellStyle name="Comma [0] 2 2 6" xfId="253"/>
    <cellStyle name="Comma [0] 2 2 7" xfId="254"/>
    <cellStyle name="Comma [0] 2 2 8" xfId="255"/>
    <cellStyle name="Comma [0] 2 2 9" xfId="256"/>
    <cellStyle name="Comma [0] 2 3" xfId="257"/>
    <cellStyle name="Comma [0] 2 3 2" xfId="258"/>
    <cellStyle name="Comma [0] 2 3 3" xfId="259"/>
    <cellStyle name="Comma [0] 2 4" xfId="260"/>
    <cellStyle name="Comma [0] 2 4 2" xfId="261"/>
    <cellStyle name="Comma [0] 2 5" xfId="262"/>
    <cellStyle name="Comma [0] 2 6" xfId="263"/>
    <cellStyle name="Comma [0] 2 7" xfId="264"/>
    <cellStyle name="Comma [0] 2 8" xfId="265"/>
    <cellStyle name="Comma [0] 2 9" xfId="266"/>
    <cellStyle name="Comma [0] 2_Contoh Matriks sesuai Permendagri 23 tahun 2013" xfId="267"/>
    <cellStyle name="Comma [0] 20" xfId="268"/>
    <cellStyle name="Comma [0] 20 2" xfId="269"/>
    <cellStyle name="Comma [0] 20 3" xfId="270"/>
    <cellStyle name="Comma [0] 21" xfId="271"/>
    <cellStyle name="Comma [0] 22" xfId="272"/>
    <cellStyle name="Comma [0] 22 2" xfId="273"/>
    <cellStyle name="Comma [0] 22 3" xfId="274"/>
    <cellStyle name="Comma [0] 23" xfId="275"/>
    <cellStyle name="Comma [0] 23 2" xfId="276"/>
    <cellStyle name="Comma [0] 24" xfId="277"/>
    <cellStyle name="Comma [0] 24 2" xfId="278"/>
    <cellStyle name="Comma [0] 25" xfId="279"/>
    <cellStyle name="Comma [0] 26" xfId="280"/>
    <cellStyle name="Comma [0] 27" xfId="281"/>
    <cellStyle name="Comma [0] 28" xfId="282"/>
    <cellStyle name="Comma [0] 29" xfId="283"/>
    <cellStyle name="Comma [0] 3" xfId="284"/>
    <cellStyle name="Comma [0] 3 10" xfId="285"/>
    <cellStyle name="Comma [0] 3 11" xfId="286"/>
    <cellStyle name="Comma [0] 3 12" xfId="287"/>
    <cellStyle name="Comma [0] 3 13" xfId="288"/>
    <cellStyle name="Comma [0] 3 14" xfId="289"/>
    <cellStyle name="Comma [0] 3 15" xfId="290"/>
    <cellStyle name="Comma [0] 3 16" xfId="291"/>
    <cellStyle name="Comma [0] 3 17" xfId="292"/>
    <cellStyle name="Comma [0] 3 18" xfId="293"/>
    <cellStyle name="Comma [0] 3 19" xfId="294"/>
    <cellStyle name="Comma [0] 3 2" xfId="295"/>
    <cellStyle name="Comma [0] 3 2 2" xfId="296"/>
    <cellStyle name="Comma [0] 3 20" xfId="297"/>
    <cellStyle name="Comma [0] 3 21" xfId="298"/>
    <cellStyle name="Comma [0] 3 22" xfId="299"/>
    <cellStyle name="Comma [0] 3 23" xfId="300"/>
    <cellStyle name="Comma [0] 3 3" xfId="301"/>
    <cellStyle name="Comma [0] 3 4" xfId="302"/>
    <cellStyle name="Comma [0] 3 5" xfId="303"/>
    <cellStyle name="Comma [0] 3 5 2" xfId="304"/>
    <cellStyle name="Comma [0] 3 6" xfId="305"/>
    <cellStyle name="Comma [0] 3 6 2" xfId="306"/>
    <cellStyle name="Comma [0] 3 7" xfId="307"/>
    <cellStyle name="Comma [0] 3 7 2" xfId="308"/>
    <cellStyle name="Comma [0] 3 8" xfId="309"/>
    <cellStyle name="Comma [0] 3 9" xfId="310"/>
    <cellStyle name="Comma [0] 3_Xl0000019" xfId="311"/>
    <cellStyle name="Comma [0] 30" xfId="312"/>
    <cellStyle name="Comma [0] 31" xfId="313"/>
    <cellStyle name="Comma [0] 32" xfId="314"/>
    <cellStyle name="Comma [0] 33" xfId="315"/>
    <cellStyle name="Comma [0] 34" xfId="316"/>
    <cellStyle name="Comma [0] 34 2" xfId="317"/>
    <cellStyle name="Comma [0] 34 3" xfId="318"/>
    <cellStyle name="Comma [0] 35" xfId="319"/>
    <cellStyle name="Comma [0] 36" xfId="320"/>
    <cellStyle name="Comma [0] 37" xfId="321"/>
    <cellStyle name="Comma [0] 38" xfId="322"/>
    <cellStyle name="Comma [0] 38 2" xfId="323"/>
    <cellStyle name="Comma [0] 4" xfId="324"/>
    <cellStyle name="Comma [0] 4 2" xfId="325"/>
    <cellStyle name="Comma [0] 4 2 10" xfId="326"/>
    <cellStyle name="Comma [0] 4 2 11" xfId="327"/>
    <cellStyle name="Comma [0] 4 2 12" xfId="328"/>
    <cellStyle name="Comma [0] 4 2 13" xfId="329"/>
    <cellStyle name="Comma [0] 4 2 14" xfId="330"/>
    <cellStyle name="Comma [0] 4 2 15" xfId="331"/>
    <cellStyle name="Comma [0] 4 2 16" xfId="332"/>
    <cellStyle name="Comma [0] 4 2 17" xfId="333"/>
    <cellStyle name="Comma [0] 4 2 18" xfId="334"/>
    <cellStyle name="Comma [0] 4 2 19" xfId="335"/>
    <cellStyle name="Comma [0] 4 2 2" xfId="336"/>
    <cellStyle name="Comma [0] 4 2 2 10" xfId="337"/>
    <cellStyle name="Comma [0] 4 2 2 11" xfId="338"/>
    <cellStyle name="Comma [0] 4 2 2 12" xfId="339"/>
    <cellStyle name="Comma [0] 4 2 2 13" xfId="340"/>
    <cellStyle name="Comma [0] 4 2 2 14" xfId="341"/>
    <cellStyle name="Comma [0] 4 2 2 15" xfId="342"/>
    <cellStyle name="Comma [0] 4 2 2 16" xfId="343"/>
    <cellStyle name="Comma [0] 4 2 2 17" xfId="344"/>
    <cellStyle name="Comma [0] 4 2 2 18" xfId="345"/>
    <cellStyle name="Comma [0] 4 2 2 19" xfId="346"/>
    <cellStyle name="Comma [0] 4 2 2 2" xfId="347"/>
    <cellStyle name="Comma [0] 4 2 2 20" xfId="348"/>
    <cellStyle name="Comma [0] 4 2 2 21" xfId="349"/>
    <cellStyle name="Comma [0] 4 2 2 3" xfId="350"/>
    <cellStyle name="Comma [0] 4 2 2 4" xfId="351"/>
    <cellStyle name="Comma [0] 4 2 2 5" xfId="352"/>
    <cellStyle name="Comma [0] 4 2 2 6" xfId="353"/>
    <cellStyle name="Comma [0] 4 2 2 7" xfId="354"/>
    <cellStyle name="Comma [0] 4 2 2 8" xfId="355"/>
    <cellStyle name="Comma [0] 4 2 2 9" xfId="356"/>
    <cellStyle name="Comma [0] 4 2 20" xfId="357"/>
    <cellStyle name="Comma [0] 4 2 21" xfId="358"/>
    <cellStyle name="Comma [0] 4 2 3" xfId="359"/>
    <cellStyle name="Comma [0] 4 2 4" xfId="360"/>
    <cellStyle name="Comma [0] 4 2 5" xfId="361"/>
    <cellStyle name="Comma [0] 4 2 6" xfId="362"/>
    <cellStyle name="Comma [0] 4 2 7" xfId="363"/>
    <cellStyle name="Comma [0] 4 2 8" xfId="364"/>
    <cellStyle name="Comma [0] 4 2 9" xfId="365"/>
    <cellStyle name="Comma [0] 4 2_Xl0000019" xfId="366"/>
    <cellStyle name="Comma [0] 4 3" xfId="367"/>
    <cellStyle name="Comma [0] 4 4" xfId="368"/>
    <cellStyle name="Comma [0] 4_Xl0000019" xfId="369"/>
    <cellStyle name="Comma [0] 40" xfId="370"/>
    <cellStyle name="Comma [0] 5" xfId="371"/>
    <cellStyle name="Comma [0] 5 10" xfId="372"/>
    <cellStyle name="Comma [0] 5 11" xfId="373"/>
    <cellStyle name="Comma [0] 5 12" xfId="374"/>
    <cellStyle name="Comma [0] 5 13" xfId="375"/>
    <cellStyle name="Comma [0] 5 14" xfId="376"/>
    <cellStyle name="Comma [0] 5 15" xfId="377"/>
    <cellStyle name="Comma [0] 5 16" xfId="378"/>
    <cellStyle name="Comma [0] 5 17" xfId="379"/>
    <cellStyle name="Comma [0] 5 18" xfId="380"/>
    <cellStyle name="Comma [0] 5 19" xfId="381"/>
    <cellStyle name="Comma [0] 5 2" xfId="382"/>
    <cellStyle name="Comma [0] 5 2 2" xfId="383"/>
    <cellStyle name="Comma [0] 5 20" xfId="384"/>
    <cellStyle name="Comma [0] 5 21" xfId="385"/>
    <cellStyle name="Comma [0] 5 22" xfId="386"/>
    <cellStyle name="Comma [0] 5 23" xfId="387"/>
    <cellStyle name="Comma [0] 5 24" xfId="388"/>
    <cellStyle name="Comma [0] 5 3" xfId="389"/>
    <cellStyle name="Comma [0] 5 4" xfId="390"/>
    <cellStyle name="Comma [0] 5 4 2" xfId="391"/>
    <cellStyle name="Comma [0] 5 4 2 2" xfId="392"/>
    <cellStyle name="Comma [0] 5 4 2 2 2" xfId="393"/>
    <cellStyle name="Comma [0] 5 4 2 3" xfId="394"/>
    <cellStyle name="Comma [0] 5 4 2 3 2" xfId="395"/>
    <cellStyle name="Comma [0] 5 4 3" xfId="396"/>
    <cellStyle name="Comma [0] 5 5" xfId="397"/>
    <cellStyle name="Comma [0] 5 6" xfId="398"/>
    <cellStyle name="Comma [0] 5 7" xfId="399"/>
    <cellStyle name="Comma [0] 5 8" xfId="400"/>
    <cellStyle name="Comma [0] 5 9" xfId="401"/>
    <cellStyle name="Comma [0] 5_Book2" xfId="402"/>
    <cellStyle name="Comma [0] 6" xfId="403"/>
    <cellStyle name="Comma [0] 6 10" xfId="404"/>
    <cellStyle name="Comma [0] 6 11" xfId="405"/>
    <cellStyle name="Comma [0] 6 12" xfId="406"/>
    <cellStyle name="Comma [0] 6 13" xfId="407"/>
    <cellStyle name="Comma [0] 6 14" xfId="408"/>
    <cellStyle name="Comma [0] 6 15" xfId="409"/>
    <cellStyle name="Comma [0] 6 16" xfId="410"/>
    <cellStyle name="Comma [0] 6 17" xfId="411"/>
    <cellStyle name="Comma [0] 6 18" xfId="412"/>
    <cellStyle name="Comma [0] 6 19" xfId="413"/>
    <cellStyle name="Comma [0] 6 2" xfId="414"/>
    <cellStyle name="Comma [0] 6 2 2" xfId="415"/>
    <cellStyle name="Comma [0] 6 20" xfId="416"/>
    <cellStyle name="Comma [0] 6 21" xfId="417"/>
    <cellStyle name="Comma [0] 6 22" xfId="418"/>
    <cellStyle name="Comma [0] 6 23" xfId="419"/>
    <cellStyle name="Comma [0] 6 3" xfId="420"/>
    <cellStyle name="Comma [0] 6 4" xfId="421"/>
    <cellStyle name="Comma [0] 6 4 2" xfId="422"/>
    <cellStyle name="Comma [0] 6 5" xfId="423"/>
    <cellStyle name="Comma [0] 6 6" xfId="424"/>
    <cellStyle name="Comma [0] 6 7" xfId="425"/>
    <cellStyle name="Comma [0] 6 8" xfId="426"/>
    <cellStyle name="Comma [0] 6 9" xfId="427"/>
    <cellStyle name="Comma [0] 7" xfId="428"/>
    <cellStyle name="Comma [0] 7 10" xfId="429"/>
    <cellStyle name="Comma [0] 7 11" xfId="430"/>
    <cellStyle name="Comma [0] 7 12" xfId="431"/>
    <cellStyle name="Comma [0] 7 13" xfId="432"/>
    <cellStyle name="Comma [0] 7 14" xfId="433"/>
    <cellStyle name="Comma [0] 7 15" xfId="434"/>
    <cellStyle name="Comma [0] 7 16" xfId="435"/>
    <cellStyle name="Comma [0] 7 17" xfId="436"/>
    <cellStyle name="Comma [0] 7 18" xfId="437"/>
    <cellStyle name="Comma [0] 7 19" xfId="438"/>
    <cellStyle name="Comma [0] 7 2" xfId="439"/>
    <cellStyle name="Comma [0] 7 2 10" xfId="440"/>
    <cellStyle name="Comma [0] 7 2 2" xfId="441"/>
    <cellStyle name="Comma [0] 7 2 2 2" xfId="442"/>
    <cellStyle name="Comma [0] 7 2 3" xfId="443"/>
    <cellStyle name="Comma [0] 7 2 4" xfId="444"/>
    <cellStyle name="Comma [0] 7 2 5" xfId="445"/>
    <cellStyle name="Comma [0] 7 2 6" xfId="446"/>
    <cellStyle name="Comma [0] 7 2 7" xfId="447"/>
    <cellStyle name="Comma [0] 7 2 8" xfId="448"/>
    <cellStyle name="Comma [0] 7 2 9" xfId="449"/>
    <cellStyle name="Comma [0] 7 20" xfId="450"/>
    <cellStyle name="Comma [0] 7 21" xfId="451"/>
    <cellStyle name="Comma [0] 7 22" xfId="452"/>
    <cellStyle name="Comma [0] 7 23" xfId="453"/>
    <cellStyle name="Comma [0] 7 3" xfId="454"/>
    <cellStyle name="Comma [0] 7 3 2" xfId="455"/>
    <cellStyle name="Comma [0] 7 3 3" xfId="456"/>
    <cellStyle name="Comma [0] 7 4" xfId="457"/>
    <cellStyle name="Comma [0] 7 5" xfId="458"/>
    <cellStyle name="Comma [0] 7 6" xfId="459"/>
    <cellStyle name="Comma [0] 7 7" xfId="460"/>
    <cellStyle name="Comma [0] 7 8" xfId="461"/>
    <cellStyle name="Comma [0] 7 9" xfId="462"/>
    <cellStyle name="Comma [0] 8" xfId="463"/>
    <cellStyle name="Comma [0] 8 10" xfId="464"/>
    <cellStyle name="Comma [0] 8 11" xfId="465"/>
    <cellStyle name="Comma [0] 8 12" xfId="466"/>
    <cellStyle name="Comma [0] 8 13" xfId="467"/>
    <cellStyle name="Comma [0] 8 14" xfId="468"/>
    <cellStyle name="Comma [0] 8 15" xfId="469"/>
    <cellStyle name="Comma [0] 8 16" xfId="470"/>
    <cellStyle name="Comma [0] 8 17" xfId="471"/>
    <cellStyle name="Comma [0] 8 18" xfId="472"/>
    <cellStyle name="Comma [0] 8 19" xfId="473"/>
    <cellStyle name="Comma [0] 8 2" xfId="474"/>
    <cellStyle name="Comma [0] 8 20" xfId="475"/>
    <cellStyle name="Comma [0] 8 21" xfId="476"/>
    <cellStyle name="Comma [0] 8 22" xfId="477"/>
    <cellStyle name="Comma [0] 8 23" xfId="478"/>
    <cellStyle name="Comma [0] 8 24" xfId="479"/>
    <cellStyle name="Comma [0] 8 3" xfId="480"/>
    <cellStyle name="Comma [0] 8 4" xfId="481"/>
    <cellStyle name="Comma [0] 8 4 2" xfId="482"/>
    <cellStyle name="Comma [0] 8 4 2 2" xfId="483"/>
    <cellStyle name="Comma [0] 8 4 3" xfId="484"/>
    <cellStyle name="Comma [0] 8 5" xfId="485"/>
    <cellStyle name="Comma [0] 8 6" xfId="486"/>
    <cellStyle name="Comma [0] 8 7" xfId="487"/>
    <cellStyle name="Comma [0] 8 8" xfId="488"/>
    <cellStyle name="Comma [0] 8 9" xfId="489"/>
    <cellStyle name="Comma [0] 8_Xl0000019" xfId="490"/>
    <cellStyle name="Comma [0] 9" xfId="491"/>
    <cellStyle name="Comma [0] 9 2" xfId="492"/>
    <cellStyle name="Comma 10" xfId="493"/>
    <cellStyle name="Comma 10 10" xfId="494"/>
    <cellStyle name="Comma 10 11" xfId="495"/>
    <cellStyle name="Comma 10 12" xfId="496"/>
    <cellStyle name="Comma 10 13" xfId="497"/>
    <cellStyle name="Comma 10 14" xfId="498"/>
    <cellStyle name="Comma 10 15" xfId="499"/>
    <cellStyle name="Comma 10 16" xfId="500"/>
    <cellStyle name="Comma 10 17" xfId="501"/>
    <cellStyle name="Comma 10 18" xfId="502"/>
    <cellStyle name="Comma 10 19" xfId="503"/>
    <cellStyle name="Comma 10 2" xfId="504"/>
    <cellStyle name="Comma 10 2 2" xfId="505"/>
    <cellStyle name="Comma 10 2 2 2" xfId="506"/>
    <cellStyle name="Comma 10 2 3" xfId="507"/>
    <cellStyle name="Comma 10 2 4" xfId="508"/>
    <cellStyle name="Comma 10 20" xfId="509"/>
    <cellStyle name="Comma 10 21" xfId="510"/>
    <cellStyle name="Comma 10 22" xfId="511"/>
    <cellStyle name="Comma 10 23" xfId="512"/>
    <cellStyle name="Comma 10 3" xfId="513"/>
    <cellStyle name="Comma 10 3 2" xfId="514"/>
    <cellStyle name="Comma 10 3 3" xfId="515"/>
    <cellStyle name="Comma 10 4" xfId="516"/>
    <cellStyle name="Comma 10 5" xfId="517"/>
    <cellStyle name="Comma 10 5 2" xfId="518"/>
    <cellStyle name="Comma 10 6" xfId="519"/>
    <cellStyle name="Comma 10 6 2" xfId="520"/>
    <cellStyle name="Comma 10 7" xfId="521"/>
    <cellStyle name="Comma 10 7 2" xfId="522"/>
    <cellStyle name="Comma 10 8" xfId="523"/>
    <cellStyle name="Comma 10 8 2" xfId="524"/>
    <cellStyle name="Comma 10 9" xfId="525"/>
    <cellStyle name="Comma 10_Xl0000019" xfId="526"/>
    <cellStyle name="Comma 11" xfId="527"/>
    <cellStyle name="Comma 11 2" xfId="528"/>
    <cellStyle name="Comma 11 2 2" xfId="529"/>
    <cellStyle name="Comma 11 2 2 2" xfId="530"/>
    <cellStyle name="Comma 11 2 2 3" xfId="531"/>
    <cellStyle name="Comma 11 3" xfId="532"/>
    <cellStyle name="Comma 11 4" xfId="533"/>
    <cellStyle name="Comma 11 4 2" xfId="534"/>
    <cellStyle name="Comma 11 5" xfId="535"/>
    <cellStyle name="Comma 12" xfId="536"/>
    <cellStyle name="Comma 12 2" xfId="537"/>
    <cellStyle name="Comma 12 2 2" xfId="538"/>
    <cellStyle name="Comma 12 2 2 2" xfId="539"/>
    <cellStyle name="Comma 12 2 3" xfId="540"/>
    <cellStyle name="Comma 12 3" xfId="541"/>
    <cellStyle name="Comma 12 4" xfId="542"/>
    <cellStyle name="Comma 12 5" xfId="543"/>
    <cellStyle name="Comma 12 6" xfId="544"/>
    <cellStyle name="Comma 12 7" xfId="545"/>
    <cellStyle name="Comma 13" xfId="546"/>
    <cellStyle name="Comma 13 2" xfId="547"/>
    <cellStyle name="Comma 13 2 2" xfId="548"/>
    <cellStyle name="Comma 13 3" xfId="549"/>
    <cellStyle name="Comma 13 3 2" xfId="550"/>
    <cellStyle name="Comma 13 4" xfId="551"/>
    <cellStyle name="Comma 13 4 2" xfId="552"/>
    <cellStyle name="Comma 13 5" xfId="553"/>
    <cellStyle name="Comma 13 6" xfId="554"/>
    <cellStyle name="Comma 13 7" xfId="555"/>
    <cellStyle name="Comma 13 8" xfId="556"/>
    <cellStyle name="Comma 14" xfId="557"/>
    <cellStyle name="Comma 14 2" xfId="558"/>
    <cellStyle name="Comma 14 2 2" xfId="559"/>
    <cellStyle name="Comma 15" xfId="560"/>
    <cellStyle name="Comma 15 2" xfId="561"/>
    <cellStyle name="Comma 15 2 2" xfId="562"/>
    <cellStyle name="Comma 15 2 2 2" xfId="563"/>
    <cellStyle name="Comma 15 3" xfId="564"/>
    <cellStyle name="Comma 15 3 2" xfId="565"/>
    <cellStyle name="Comma 15 3 3" xfId="566"/>
    <cellStyle name="Comma 15 4" xfId="567"/>
    <cellStyle name="Comma 15 5" xfId="568"/>
    <cellStyle name="Comma 15 6" xfId="569"/>
    <cellStyle name="Comma 15 7" xfId="570"/>
    <cellStyle name="Comma 15 8" xfId="571"/>
    <cellStyle name="Comma 16" xfId="572"/>
    <cellStyle name="Comma 16 2" xfId="573"/>
    <cellStyle name="Comma 16 2 2" xfId="574"/>
    <cellStyle name="Comma 16 2 3" xfId="575"/>
    <cellStyle name="Comma 16 3" xfId="576"/>
    <cellStyle name="Comma 16 3 2" xfId="577"/>
    <cellStyle name="Comma 16 3 2 2" xfId="578"/>
    <cellStyle name="Comma 16 4" xfId="579"/>
    <cellStyle name="Comma 17" xfId="580"/>
    <cellStyle name="Comma 17 2" xfId="581"/>
    <cellStyle name="Comma 17 2 2" xfId="582"/>
    <cellStyle name="Comma 17 2 3" xfId="583"/>
    <cellStyle name="Comma 17 2 4" xfId="584"/>
    <cellStyle name="Comma 17 2 4 2" xfId="585"/>
    <cellStyle name="Comma 17 2 4 3" xfId="586"/>
    <cellStyle name="Comma 17 2 4 4" xfId="587"/>
    <cellStyle name="Comma 17 2 5" xfId="588"/>
    <cellStyle name="Comma 17 3" xfId="589"/>
    <cellStyle name="Comma 17 4" xfId="590"/>
    <cellStyle name="Comma 17 4 2" xfId="591"/>
    <cellStyle name="Comma 17 5" xfId="592"/>
    <cellStyle name="Comma 17 6" xfId="593"/>
    <cellStyle name="Comma 17 7" xfId="594"/>
    <cellStyle name="Comma 17 8" xfId="595"/>
    <cellStyle name="Comma 17 9" xfId="596"/>
    <cellStyle name="Comma 18" xfId="597"/>
    <cellStyle name="Comma 18 10" xfId="598"/>
    <cellStyle name="Comma 18 11" xfId="599"/>
    <cellStyle name="Comma 18 12" xfId="600"/>
    <cellStyle name="Comma 18 2" xfId="601"/>
    <cellStyle name="Comma 18 3" xfId="602"/>
    <cellStyle name="Comma 18 3 2" xfId="603"/>
    <cellStyle name="Comma 18 3 2 2" xfId="604"/>
    <cellStyle name="Comma 18 4" xfId="605"/>
    <cellStyle name="Comma 18 4 2" xfId="606"/>
    <cellStyle name="Comma 18 4 2 2" xfId="607"/>
    <cellStyle name="Comma 18 4 2 2 2" xfId="608"/>
    <cellStyle name="Comma 18 5" xfId="609"/>
    <cellStyle name="Comma 18 6" xfId="610"/>
    <cellStyle name="Comma 18 6 2" xfId="611"/>
    <cellStyle name="Comma 18 6 2 2" xfId="612"/>
    <cellStyle name="Comma 18 6 2 2 2" xfId="613"/>
    <cellStyle name="Comma 18 7" xfId="614"/>
    <cellStyle name="Comma 18 7 2" xfId="615"/>
    <cellStyle name="Comma 18 8" xfId="616"/>
    <cellStyle name="Comma 18 9" xfId="617"/>
    <cellStyle name="Comma 19" xfId="618"/>
    <cellStyle name="Comma 19 2" xfId="619"/>
    <cellStyle name="Comma 19 2 2" xfId="620"/>
    <cellStyle name="Comma 19 3" xfId="621"/>
    <cellStyle name="Comma 19 3 2" xfId="622"/>
    <cellStyle name="Comma 19 4" xfId="623"/>
    <cellStyle name="Comma 19 5" xfId="624"/>
    <cellStyle name="Comma 19 6" xfId="625"/>
    <cellStyle name="Comma 19 7" xfId="626"/>
    <cellStyle name="Comma 2" xfId="4"/>
    <cellStyle name="Comma 2 10" xfId="627"/>
    <cellStyle name="Comma 2 10 2" xfId="628"/>
    <cellStyle name="Comma 2 11" xfId="629"/>
    <cellStyle name="Comma 2 11 2" xfId="630"/>
    <cellStyle name="Comma 2 12" xfId="631"/>
    <cellStyle name="Comma 2 12 2" xfId="632"/>
    <cellStyle name="Comma 2 13" xfId="633"/>
    <cellStyle name="Comma 2 13 2" xfId="634"/>
    <cellStyle name="Comma 2 14" xfId="635"/>
    <cellStyle name="Comma 2 14 2" xfId="636"/>
    <cellStyle name="Comma 2 15" xfId="637"/>
    <cellStyle name="Comma 2 16" xfId="638"/>
    <cellStyle name="Comma 2 17" xfId="639"/>
    <cellStyle name="Comma 2 18" xfId="640"/>
    <cellStyle name="Comma 2 19" xfId="641"/>
    <cellStyle name="Comma 2 2" xfId="642"/>
    <cellStyle name="Comma 2 2 2" xfId="643"/>
    <cellStyle name="Comma 2 2 2 2" xfId="644"/>
    <cellStyle name="Comma 2 2 2_Xl0000019" xfId="645"/>
    <cellStyle name="Comma 2 2 3" xfId="646"/>
    <cellStyle name="Comma 2 2 3 2" xfId="647"/>
    <cellStyle name="Comma 2 2 3 3" xfId="648"/>
    <cellStyle name="Comma 2 2_Xl0000019" xfId="649"/>
    <cellStyle name="Comma 2 20" xfId="650"/>
    <cellStyle name="Comma 2 21" xfId="651"/>
    <cellStyle name="Comma 2 22" xfId="652"/>
    <cellStyle name="Comma 2 23" xfId="653"/>
    <cellStyle name="Comma 2 24" xfId="654"/>
    <cellStyle name="Comma 2 25" xfId="655"/>
    <cellStyle name="Comma 2 26" xfId="656"/>
    <cellStyle name="Comma 2 27" xfId="657"/>
    <cellStyle name="Comma 2 28" xfId="658"/>
    <cellStyle name="Comma 2 29" xfId="659"/>
    <cellStyle name="Comma 2 3" xfId="660"/>
    <cellStyle name="Comma 2 3 2" xfId="661"/>
    <cellStyle name="Comma 2 30" xfId="662"/>
    <cellStyle name="Comma 2 4" xfId="663"/>
    <cellStyle name="Comma 2 4 2" xfId="664"/>
    <cellStyle name="Comma 2 5" xfId="665"/>
    <cellStyle name="Comma 2 5 2" xfId="666"/>
    <cellStyle name="Comma 2 6" xfId="667"/>
    <cellStyle name="Comma 2 6 2" xfId="668"/>
    <cellStyle name="Comma 2 6 2 2" xfId="669"/>
    <cellStyle name="Comma 2 6 2 3" xfId="670"/>
    <cellStyle name="Comma 2 6 3" xfId="671"/>
    <cellStyle name="Comma 2 6 3 2" xfId="672"/>
    <cellStyle name="Comma 2 6 4" xfId="673"/>
    <cellStyle name="Comma 2 7" xfId="674"/>
    <cellStyle name="Comma 2 8" xfId="675"/>
    <cellStyle name="Comma 2 8 2" xfId="676"/>
    <cellStyle name="Comma 2 9" xfId="677"/>
    <cellStyle name="Comma 2 9 2" xfId="678"/>
    <cellStyle name="Comma 20" xfId="679"/>
    <cellStyle name="Comma 20 2" xfId="680"/>
    <cellStyle name="Comma 20 2 2" xfId="681"/>
    <cellStyle name="Comma 20 3" xfId="682"/>
    <cellStyle name="Comma 20 3 2" xfId="683"/>
    <cellStyle name="Comma 20 4" xfId="684"/>
    <cellStyle name="Comma 20 5" xfId="685"/>
    <cellStyle name="Comma 20 6" xfId="686"/>
    <cellStyle name="Comma 20 7" xfId="687"/>
    <cellStyle name="Comma 21" xfId="688"/>
    <cellStyle name="Comma 21 2" xfId="689"/>
    <cellStyle name="Comma 21 3" xfId="690"/>
    <cellStyle name="Comma 21 4" xfId="691"/>
    <cellStyle name="Comma 21 5" xfId="692"/>
    <cellStyle name="Comma 21 6" xfId="693"/>
    <cellStyle name="Comma 21 7" xfId="694"/>
    <cellStyle name="Comma 21 8" xfId="695"/>
    <cellStyle name="Comma 22" xfId="696"/>
    <cellStyle name="Comma 22 2" xfId="697"/>
    <cellStyle name="Comma 22 3" xfId="698"/>
    <cellStyle name="Comma 22 4" xfId="699"/>
    <cellStyle name="Comma 22 5" xfId="700"/>
    <cellStyle name="Comma 22 6" xfId="701"/>
    <cellStyle name="Comma 22 7" xfId="702"/>
    <cellStyle name="Comma 22 8" xfId="703"/>
    <cellStyle name="Comma 23" xfId="704"/>
    <cellStyle name="Comma 23 2" xfId="705"/>
    <cellStyle name="Comma 24" xfId="706"/>
    <cellStyle name="Comma 24 2" xfId="707"/>
    <cellStyle name="Comma 25" xfId="708"/>
    <cellStyle name="Comma 25 2" xfId="709"/>
    <cellStyle name="Comma 26" xfId="710"/>
    <cellStyle name="Comma 26 2" xfId="711"/>
    <cellStyle name="Comma 27" xfId="712"/>
    <cellStyle name="Comma 28" xfId="713"/>
    <cellStyle name="Comma 29" xfId="714"/>
    <cellStyle name="Comma 3" xfId="715"/>
    <cellStyle name="Comma 3 10" xfId="716"/>
    <cellStyle name="Comma 3 2" xfId="717"/>
    <cellStyle name="Comma 3 2 2" xfId="718"/>
    <cellStyle name="Comma 3 2 2 2" xfId="719"/>
    <cellStyle name="Comma 3 3" xfId="720"/>
    <cellStyle name="Comma 3 3 2" xfId="721"/>
    <cellStyle name="Comma 3 3 3" xfId="722"/>
    <cellStyle name="Comma 3 3 4" xfId="723"/>
    <cellStyle name="Comma 3 4" xfId="724"/>
    <cellStyle name="Comma 3 5" xfId="725"/>
    <cellStyle name="Comma 3 6" xfId="726"/>
    <cellStyle name="Comma 3 7" xfId="727"/>
    <cellStyle name="Comma 3 8" xfId="728"/>
    <cellStyle name="Comma 3 9" xfId="729"/>
    <cellStyle name="Comma 3_Agr. Blj Komptr3" xfId="730"/>
    <cellStyle name="Comma 30" xfId="731"/>
    <cellStyle name="Comma 31" xfId="732"/>
    <cellStyle name="Comma 32" xfId="733"/>
    <cellStyle name="Comma 4" xfId="734"/>
    <cellStyle name="Comma 4 10" xfId="735"/>
    <cellStyle name="Comma 4 11" xfId="736"/>
    <cellStyle name="Comma 4 12" xfId="737"/>
    <cellStyle name="Comma 4 13" xfId="738"/>
    <cellStyle name="Comma 4 14" xfId="739"/>
    <cellStyle name="Comma 4 15" xfId="740"/>
    <cellStyle name="Comma 4 16" xfId="741"/>
    <cellStyle name="Comma 4 17" xfId="742"/>
    <cellStyle name="Comma 4 18" xfId="743"/>
    <cellStyle name="Comma 4 19" xfId="744"/>
    <cellStyle name="Comma 4 2" xfId="745"/>
    <cellStyle name="Comma 4 2 2" xfId="746"/>
    <cellStyle name="Comma 4 2 3" xfId="747"/>
    <cellStyle name="Comma 4 20" xfId="748"/>
    <cellStyle name="Comma 4 21" xfId="749"/>
    <cellStyle name="Comma 4 22" xfId="750"/>
    <cellStyle name="Comma 4 23" xfId="751"/>
    <cellStyle name="Comma 4 3" xfId="752"/>
    <cellStyle name="Comma 4 4" xfId="753"/>
    <cellStyle name="Comma 4 5" xfId="754"/>
    <cellStyle name="Comma 4 6" xfId="755"/>
    <cellStyle name="Comma 4 6 2" xfId="756"/>
    <cellStyle name="Comma 4 7" xfId="757"/>
    <cellStyle name="Comma 4 7 2" xfId="758"/>
    <cellStyle name="Comma 4 8" xfId="759"/>
    <cellStyle name="Comma 4 8 2" xfId="760"/>
    <cellStyle name="Comma 4 9" xfId="761"/>
    <cellStyle name="Comma 4_Xl0000019" xfId="762"/>
    <cellStyle name="Comma 5" xfId="763"/>
    <cellStyle name="Comma 5 10" xfId="764"/>
    <cellStyle name="Comma 5 11" xfId="765"/>
    <cellStyle name="Comma 5 12" xfId="766"/>
    <cellStyle name="Comma 5 13" xfId="767"/>
    <cellStyle name="Comma 5 14" xfId="768"/>
    <cellStyle name="Comma 5 15" xfId="769"/>
    <cellStyle name="Comma 5 16" xfId="770"/>
    <cellStyle name="Comma 5 17" xfId="771"/>
    <cellStyle name="Comma 5 18" xfId="772"/>
    <cellStyle name="Comma 5 19" xfId="773"/>
    <cellStyle name="Comma 5 2" xfId="774"/>
    <cellStyle name="Comma 5 2 2" xfId="775"/>
    <cellStyle name="Comma 5 2 2 2" xfId="776"/>
    <cellStyle name="Comma 5 2 3" xfId="777"/>
    <cellStyle name="Comma 5 2 3 2" xfId="778"/>
    <cellStyle name="Comma 5 2 3 2 2" xfId="779"/>
    <cellStyle name="Comma 5 2 3 2 3" xfId="780"/>
    <cellStyle name="Comma 5 2 3 2 4" xfId="781"/>
    <cellStyle name="Comma 5 2 3 3" xfId="782"/>
    <cellStyle name="Comma 5 2 3 3 2" xfId="783"/>
    <cellStyle name="Comma 5 2 4" xfId="784"/>
    <cellStyle name="Comma 5 2 5" xfId="785"/>
    <cellStyle name="Comma 5 20" xfId="786"/>
    <cellStyle name="Comma 5 21" xfId="787"/>
    <cellStyle name="Comma 5 22" xfId="788"/>
    <cellStyle name="Comma 5 3" xfId="789"/>
    <cellStyle name="Comma 5 3 2" xfId="790"/>
    <cellStyle name="Comma 5 4" xfId="791"/>
    <cellStyle name="Comma 5 4 2" xfId="792"/>
    <cellStyle name="Comma 5 5" xfId="793"/>
    <cellStyle name="Comma 5 5 2" xfId="794"/>
    <cellStyle name="Comma 5 6" xfId="795"/>
    <cellStyle name="Comma 5 6 2" xfId="796"/>
    <cellStyle name="Comma 5 7" xfId="797"/>
    <cellStyle name="Comma 5 7 2" xfId="798"/>
    <cellStyle name="Comma 5 8" xfId="799"/>
    <cellStyle name="Comma 5 8 2" xfId="800"/>
    <cellStyle name="Comma 5 9" xfId="801"/>
    <cellStyle name="Comma 5_Xl0000019" xfId="802"/>
    <cellStyle name="Comma 6" xfId="803"/>
    <cellStyle name="Comma 6 10" xfId="804"/>
    <cellStyle name="Comma 6 11" xfId="805"/>
    <cellStyle name="Comma 6 12" xfId="806"/>
    <cellStyle name="Comma 6 13" xfId="807"/>
    <cellStyle name="Comma 6 14" xfId="808"/>
    <cellStyle name="Comma 6 15" xfId="809"/>
    <cellStyle name="Comma 6 16" xfId="810"/>
    <cellStyle name="Comma 6 17" xfId="811"/>
    <cellStyle name="Comma 6 18" xfId="812"/>
    <cellStyle name="Comma 6 19" xfId="813"/>
    <cellStyle name="Comma 6 2" xfId="814"/>
    <cellStyle name="Comma 6 2 2" xfId="815"/>
    <cellStyle name="Comma 6 20" xfId="816"/>
    <cellStyle name="Comma 6 21" xfId="817"/>
    <cellStyle name="Comma 6 22" xfId="818"/>
    <cellStyle name="Comma 6 23" xfId="819"/>
    <cellStyle name="Comma 6 3" xfId="820"/>
    <cellStyle name="Comma 6 3 2" xfId="821"/>
    <cellStyle name="Comma 6 3 3" xfId="822"/>
    <cellStyle name="Comma 6 4" xfId="823"/>
    <cellStyle name="Comma 6 5" xfId="824"/>
    <cellStyle name="Comma 6 6" xfId="825"/>
    <cellStyle name="Comma 6 7" xfId="826"/>
    <cellStyle name="Comma 6 8" xfId="827"/>
    <cellStyle name="Comma 6 9" xfId="828"/>
    <cellStyle name="Comma 7" xfId="829"/>
    <cellStyle name="Comma 7 10" xfId="830"/>
    <cellStyle name="Comma 7 11" xfId="831"/>
    <cellStyle name="Comma 7 12" xfId="832"/>
    <cellStyle name="Comma 7 13" xfId="833"/>
    <cellStyle name="Comma 7 14" xfId="834"/>
    <cellStyle name="Comma 7 15" xfId="835"/>
    <cellStyle name="Comma 7 16" xfId="836"/>
    <cellStyle name="Comma 7 17" xfId="837"/>
    <cellStyle name="Comma 7 18" xfId="838"/>
    <cellStyle name="Comma 7 19" xfId="839"/>
    <cellStyle name="Comma 7 2" xfId="840"/>
    <cellStyle name="Comma 7 20" xfId="841"/>
    <cellStyle name="Comma 7 21" xfId="842"/>
    <cellStyle name="Comma 7 22" xfId="843"/>
    <cellStyle name="Comma 7 3" xfId="844"/>
    <cellStyle name="Comma 7 3 2" xfId="845"/>
    <cellStyle name="Comma 7 4" xfId="846"/>
    <cellStyle name="Comma 7 4 2" xfId="847"/>
    <cellStyle name="Comma 7 5" xfId="848"/>
    <cellStyle name="Comma 7 5 2" xfId="849"/>
    <cellStyle name="Comma 7 6" xfId="850"/>
    <cellStyle name="Comma 7 6 2" xfId="851"/>
    <cellStyle name="Comma 7 7" xfId="852"/>
    <cellStyle name="Comma 7 7 2" xfId="853"/>
    <cellStyle name="Comma 7 8" xfId="854"/>
    <cellStyle name="Comma 7 8 2" xfId="855"/>
    <cellStyle name="Comma 7 9" xfId="856"/>
    <cellStyle name="Comma 7_Xl0000019" xfId="857"/>
    <cellStyle name="Comma 8" xfId="858"/>
    <cellStyle name="Comma 8 10" xfId="859"/>
    <cellStyle name="Comma 8 11" xfId="860"/>
    <cellStyle name="Comma 8 12" xfId="861"/>
    <cellStyle name="Comma 8 13" xfId="862"/>
    <cellStyle name="Comma 8 14" xfId="863"/>
    <cellStyle name="Comma 8 15" xfId="864"/>
    <cellStyle name="Comma 8 16" xfId="865"/>
    <cellStyle name="Comma 8 17" xfId="866"/>
    <cellStyle name="Comma 8 18" xfId="867"/>
    <cellStyle name="Comma 8 19" xfId="868"/>
    <cellStyle name="Comma 8 2" xfId="869"/>
    <cellStyle name="Comma 8 2 2" xfId="870"/>
    <cellStyle name="Comma 8 20" xfId="871"/>
    <cellStyle name="Comma 8 21" xfId="872"/>
    <cellStyle name="Comma 8 22" xfId="873"/>
    <cellStyle name="Comma 8 3" xfId="874"/>
    <cellStyle name="Comma 8 4" xfId="875"/>
    <cellStyle name="Comma 8 5" xfId="876"/>
    <cellStyle name="Comma 8 6" xfId="877"/>
    <cellStyle name="Comma 8 7" xfId="878"/>
    <cellStyle name="Comma 8 8" xfId="879"/>
    <cellStyle name="Comma 8 9" xfId="880"/>
    <cellStyle name="Comma 9" xfId="881"/>
    <cellStyle name="Comma 9 10" xfId="882"/>
    <cellStyle name="Comma 9 11" xfId="883"/>
    <cellStyle name="Comma 9 12" xfId="884"/>
    <cellStyle name="Comma 9 13" xfId="885"/>
    <cellStyle name="Comma 9 14" xfId="886"/>
    <cellStyle name="Comma 9 15" xfId="887"/>
    <cellStyle name="Comma 9 16" xfId="888"/>
    <cellStyle name="Comma 9 17" xfId="889"/>
    <cellStyle name="Comma 9 18" xfId="890"/>
    <cellStyle name="Comma 9 19" xfId="891"/>
    <cellStyle name="Comma 9 2" xfId="892"/>
    <cellStyle name="Comma 9 2 2" xfId="893"/>
    <cellStyle name="Comma 9 2 3" xfId="894"/>
    <cellStyle name="Comma 9 20" xfId="895"/>
    <cellStyle name="Comma 9 21" xfId="896"/>
    <cellStyle name="Comma 9 22" xfId="897"/>
    <cellStyle name="Comma 9 23" xfId="898"/>
    <cellStyle name="Comma 9 3" xfId="899"/>
    <cellStyle name="Comma 9 4" xfId="900"/>
    <cellStyle name="Comma 9 5" xfId="901"/>
    <cellStyle name="Comma 9 5 2" xfId="902"/>
    <cellStyle name="Comma 9 6" xfId="903"/>
    <cellStyle name="Comma 9 6 2" xfId="904"/>
    <cellStyle name="Comma 9 7" xfId="905"/>
    <cellStyle name="Comma 9 7 2" xfId="906"/>
    <cellStyle name="Comma 9 8" xfId="907"/>
    <cellStyle name="Comma 9 8 2" xfId="908"/>
    <cellStyle name="Comma 9 9" xfId="909"/>
    <cellStyle name="Comma 9 9 2" xfId="910"/>
    <cellStyle name="Comma[0]_Pendapatan" xfId="911"/>
    <cellStyle name="Currency [0] 2" xfId="912"/>
    <cellStyle name="Currency [0] 3" xfId="913"/>
    <cellStyle name="Currency [0] 4" xfId="914"/>
    <cellStyle name="Currency [0] 5" xfId="915"/>
    <cellStyle name="Currency 2" xfId="916"/>
    <cellStyle name="Currency 2 2" xfId="917"/>
    <cellStyle name="Currency 3" xfId="918"/>
    <cellStyle name="Excel Built-in Comma" xfId="919"/>
    <cellStyle name="Excel Built-in Comma [0]" xfId="920"/>
    <cellStyle name="Excel Built-in Comma 2" xfId="921"/>
    <cellStyle name="Excel Built-in Comma_Contoh Matriks sesuai Permendagri 23 tahun 2013" xfId="922"/>
    <cellStyle name="Excel Built-in Currency [0]" xfId="923"/>
    <cellStyle name="Excel Built-in Excel Built-in Excel Built-in Comma 10 3 3" xfId="924"/>
    <cellStyle name="Excel Built-in Excel Built-in Excel Built-in Comma 10 3 3 2" xfId="925"/>
    <cellStyle name="Excel Built-in Excel Built-in Excel Built-in Comma 3 3 3" xfId="926"/>
    <cellStyle name="Excel Built-in Excel Built-in Excel Built-in Comma 3 3 3 2" xfId="927"/>
    <cellStyle name="Excel Built-in Excel Built-in Excel Built-in Comma 8 2 2" xfId="928"/>
    <cellStyle name="Excel Built-in Excel Built-in Excel Built-in Comma 8 2 2 2" xfId="929"/>
    <cellStyle name="Excel Built-in Excel Built-in Excel Built-in Excel Built-in Comma [0]" xfId="930"/>
    <cellStyle name="Excel Built-in Excel Built-in Excel Built-in Excel Built-in Comma [0] 2" xfId="931"/>
    <cellStyle name="Excel Built-in Excel Built-in Excel Built-in Excel Built-in Excel Built-in Excel Built-in TableStyleLight1" xfId="932"/>
    <cellStyle name="Excel Built-in Excel Built-in Excel Built-in Excel Built-in TableStyleLight1" xfId="933"/>
    <cellStyle name="Excel Built-in Excel Built-in Excel Built-in Excel_BuiltIn_Comma 1 2 2 3 2" xfId="934"/>
    <cellStyle name="Excel Built-in Excel Built-in Excel Built-in Normal" xfId="935"/>
    <cellStyle name="Excel Built-in Excel Built-in Excel Built-in Normal 10 2 2 2 2" xfId="936"/>
    <cellStyle name="Excel Built-in Excel Built-in Excel Built-in Normal 10 2 2 2 2 2" xfId="937"/>
    <cellStyle name="Excel Built-in Excel Built-in Excel Built-in Normal 2 2 3 2" xfId="938"/>
    <cellStyle name="Excel Built-in Excel Built-in Excel Built-in Normal 2 2 3 2 2" xfId="939"/>
    <cellStyle name="Excel Built-in Excel Built-in Excel Built-in Normal 2 3 2 4 3" xfId="940"/>
    <cellStyle name="Excel Built-in Excel Built-in Excel Built-in Normal 2 3 2 4 3 2" xfId="941"/>
    <cellStyle name="Excel Built-in Excel Built-in Excel Built-in Normal 3 3 3 2" xfId="942"/>
    <cellStyle name="Excel Built-in Excel Built-in Excel Built-in Normal 3 3 3 2 2" xfId="943"/>
    <cellStyle name="Excel Built-in Excel Built-in Excel Built-in Normal 5 16 2 3" xfId="944"/>
    <cellStyle name="Excel Built-in Excel Built-in Excel Built-in Normal 5 16 2 3 2" xfId="945"/>
    <cellStyle name="Excel Built-in Excel Built-in Excel Built-in Normal 9 4 4" xfId="946"/>
    <cellStyle name="Excel Built-in Excel Built-in Excel Built-in Normal 9 4 4 2" xfId="947"/>
    <cellStyle name="Excel Built-in Excel Built-in Excel Built-in TableStyleLight1" xfId="948"/>
    <cellStyle name="Excel Built-in Excel Built-in Excel Built-in TableStyleLight1 2" xfId="949"/>
    <cellStyle name="Excel Built-in Normal" xfId="950"/>
    <cellStyle name="Excel Built-in Normal 2" xfId="951"/>
    <cellStyle name="Excel Built-in Normal 2 2" xfId="952"/>
    <cellStyle name="Excel Built-in Normal 2 2 2" xfId="953"/>
    <cellStyle name="Excel Built-in Normal 2 3" xfId="954"/>
    <cellStyle name="Excel Built-in Normal 3" xfId="955"/>
    <cellStyle name="Excel Built-in Normal 4" xfId="956"/>
    <cellStyle name="Excel Built-in Normal 7" xfId="957"/>
    <cellStyle name="Excel Built-in Normal_DBH-CHT-2012" xfId="958"/>
    <cellStyle name="Excel_BuiltIn_Comma 1" xfId="959"/>
    <cellStyle name="Explanatory Text 2" xfId="960"/>
    <cellStyle name="Explanatory Text 3" xfId="961"/>
    <cellStyle name="Explanatory Text 4" xfId="962"/>
    <cellStyle name="Good 2" xfId="963"/>
    <cellStyle name="Good 2 2" xfId="964"/>
    <cellStyle name="Good 2 3" xfId="965"/>
    <cellStyle name="Good 2_Xl0000019" xfId="966"/>
    <cellStyle name="Good 3" xfId="967"/>
    <cellStyle name="Good 4" xfId="968"/>
    <cellStyle name="Heading" xfId="969"/>
    <cellStyle name="Heading 1 2" xfId="970"/>
    <cellStyle name="Heading 1 3" xfId="971"/>
    <cellStyle name="Heading 1 4" xfId="972"/>
    <cellStyle name="Heading 2 2" xfId="973"/>
    <cellStyle name="Heading 2 3" xfId="974"/>
    <cellStyle name="Heading 2 4" xfId="975"/>
    <cellStyle name="Heading 3 2" xfId="976"/>
    <cellStyle name="Heading 3 3" xfId="977"/>
    <cellStyle name="Heading 3 4" xfId="978"/>
    <cellStyle name="Heading 4 2" xfId="979"/>
    <cellStyle name="Heading 4 3" xfId="980"/>
    <cellStyle name="Heading 4 4" xfId="981"/>
    <cellStyle name="Heading1" xfId="982"/>
    <cellStyle name="Hyperlink 2" xfId="983"/>
    <cellStyle name="Input 2" xfId="984"/>
    <cellStyle name="Input 2 2" xfId="985"/>
    <cellStyle name="Input 2 3" xfId="986"/>
    <cellStyle name="Input 2_Xl0000019" xfId="987"/>
    <cellStyle name="Input 3" xfId="988"/>
    <cellStyle name="Input 4" xfId="989"/>
    <cellStyle name="Linked Cell 2" xfId="990"/>
    <cellStyle name="Linked Cell 3" xfId="991"/>
    <cellStyle name="Linked Cell 4" xfId="992"/>
    <cellStyle name="Neutral 2" xfId="993"/>
    <cellStyle name="Neutral 2 2" xfId="994"/>
    <cellStyle name="Neutral 2 3" xfId="995"/>
    <cellStyle name="Neutral 2_Xl0000019" xfId="996"/>
    <cellStyle name="Neutral 3" xfId="997"/>
    <cellStyle name="Neutral 4" xfId="998"/>
    <cellStyle name="Normal" xfId="0" builtinId="0"/>
    <cellStyle name="Normal 10" xfId="999"/>
    <cellStyle name="Normal 10 2" xfId="1000"/>
    <cellStyle name="Normal 10 2 2" xfId="1001"/>
    <cellStyle name="Normal 10 2 2 2" xfId="1002"/>
    <cellStyle name="Normal 10 2 2 2 2" xfId="1003"/>
    <cellStyle name="Normal 10 2 2 3" xfId="1004"/>
    <cellStyle name="Normal 10 2 2 3 2" xfId="1005"/>
    <cellStyle name="Normal 10 2 2 3 3" xfId="1006"/>
    <cellStyle name="Normal 10 2 3" xfId="1007"/>
    <cellStyle name="Normal 10 2_TABEL RENja2014revisi" xfId="1008"/>
    <cellStyle name="Normal 10 3" xfId="1009"/>
    <cellStyle name="Normal 10 3 2" xfId="1010"/>
    <cellStyle name="Normal 10 4" xfId="1011"/>
    <cellStyle name="Normal 10 5" xfId="1012"/>
    <cellStyle name="Normal 10 6" xfId="1013"/>
    <cellStyle name="Normal 10 7" xfId="1014"/>
    <cellStyle name="Normal 10 8" xfId="1015"/>
    <cellStyle name="Normal 10_Copy of kuappas2013" xfId="1016"/>
    <cellStyle name="Normal 11" xfId="1017"/>
    <cellStyle name="Normal 11 2" xfId="1018"/>
    <cellStyle name="Normal 11 2 2" xfId="1019"/>
    <cellStyle name="Normal 11 2 2 2" xfId="1020"/>
    <cellStyle name="Normal 11 3" xfId="1021"/>
    <cellStyle name="Normal 11_Matriks3.1Renja_Stl Pembahasan090520" xfId="1022"/>
    <cellStyle name="Normal 12" xfId="1023"/>
    <cellStyle name="Normal 12 2" xfId="1024"/>
    <cellStyle name="Normal 12_Xl0000019" xfId="1025"/>
    <cellStyle name="Normal 13" xfId="1026"/>
    <cellStyle name="Normal 13 2" xfId="1027"/>
    <cellStyle name="Normal 13 2 2" xfId="1028"/>
    <cellStyle name="Normal 13 2 2 2" xfId="1029"/>
    <cellStyle name="Normal 13 2 3" xfId="1030"/>
    <cellStyle name="Normal 13 2 3 2" xfId="1031"/>
    <cellStyle name="Normal 13 2 3 3" xfId="1032"/>
    <cellStyle name="Normal 13 2 4" xfId="1033"/>
    <cellStyle name="Normal 13 2 4 2" xfId="1034"/>
    <cellStyle name="Normal 13 2 4 3" xfId="1035"/>
    <cellStyle name="Normal 13 2 5" xfId="1036"/>
    <cellStyle name="Normal 13 2 6" xfId="1037"/>
    <cellStyle name="Normal 13 2_Copy of kuappas2013" xfId="1038"/>
    <cellStyle name="Normal 13 3" xfId="1039"/>
    <cellStyle name="Normal 13 4" xfId="1040"/>
    <cellStyle name="Normal 13 4 2" xfId="1041"/>
    <cellStyle name="Normal 13 4_Xl0000017" xfId="1042"/>
    <cellStyle name="Normal 13 5" xfId="1043"/>
    <cellStyle name="Normal 13 5 2" xfId="1044"/>
    <cellStyle name="Normal 13 6" xfId="1045"/>
    <cellStyle name="Normal 13 6 2" xfId="1046"/>
    <cellStyle name="Normal 13 7" xfId="1047"/>
    <cellStyle name="Normal 13 8" xfId="1048"/>
    <cellStyle name="Normal 13_Contoh Matriks sesuai Permendagri 23 tahun 2013" xfId="1049"/>
    <cellStyle name="Normal 14" xfId="1050"/>
    <cellStyle name="Normal 14 2" xfId="1051"/>
    <cellStyle name="Normal 14 3" xfId="1052"/>
    <cellStyle name="Normal 14 4" xfId="1053"/>
    <cellStyle name="Normal 14_Copy of kuappas2013" xfId="1054"/>
    <cellStyle name="Normal 15" xfId="1055"/>
    <cellStyle name="Normal 15 2" xfId="1056"/>
    <cellStyle name="Normal 16" xfId="1057"/>
    <cellStyle name="Normal 16 2" xfId="1058"/>
    <cellStyle name="Normal 17" xfId="1059"/>
    <cellStyle name="Normal 17 2" xfId="1060"/>
    <cellStyle name="Normal 18" xfId="1061"/>
    <cellStyle name="Normal 18 2" xfId="1062"/>
    <cellStyle name="Normal 18 3" xfId="1063"/>
    <cellStyle name="Normal 18 4" xfId="1064"/>
    <cellStyle name="Normal 18 4 2" xfId="1065"/>
    <cellStyle name="Normal 18 4 2 2" xfId="1066"/>
    <cellStyle name="Normal 18 4_Xl0000017" xfId="1067"/>
    <cellStyle name="Normal 18 5" xfId="1068"/>
    <cellStyle name="Normal 18_Xl0000017" xfId="1069"/>
    <cellStyle name="Normal 19" xfId="1070"/>
    <cellStyle name="Normal 19 2" xfId="1071"/>
    <cellStyle name="Normal 2" xfId="1072"/>
    <cellStyle name="Normal 2 10" xfId="1073"/>
    <cellStyle name="Normal 2 11" xfId="1074"/>
    <cellStyle name="Normal 2 12" xfId="1075"/>
    <cellStyle name="Normal 2 13" xfId="1076"/>
    <cellStyle name="Normal 2 14" xfId="1077"/>
    <cellStyle name="Normal 2 15" xfId="1078"/>
    <cellStyle name="Normal 2 16" xfId="1079"/>
    <cellStyle name="Normal 2 17" xfId="1080"/>
    <cellStyle name="Normal 2 2" xfId="1081"/>
    <cellStyle name="Normal 2 2 10" xfId="1082"/>
    <cellStyle name="Normal 2 2 11" xfId="1083"/>
    <cellStyle name="Normal 2 2 12" xfId="1084"/>
    <cellStyle name="Normal 2 2 13" xfId="1085"/>
    <cellStyle name="Normal 2 2 14" xfId="1086"/>
    <cellStyle name="Normal 2 2 15" xfId="1087"/>
    <cellStyle name="Normal 2 2 16" xfId="1088"/>
    <cellStyle name="Normal 2 2 17" xfId="1089"/>
    <cellStyle name="Normal 2 2 18" xfId="1090"/>
    <cellStyle name="Normal 2 2 19" xfId="1091"/>
    <cellStyle name="Normal 2 2 2" xfId="1092"/>
    <cellStyle name="Normal 2 2 2 2" xfId="1093"/>
    <cellStyle name="Normal 2 2 2 2 2" xfId="1094"/>
    <cellStyle name="Normal 2 2 2 2 3" xfId="1095"/>
    <cellStyle name="Normal 2 2 2 2 4" xfId="1096"/>
    <cellStyle name="Normal 2 2 2 3" xfId="1097"/>
    <cellStyle name="Normal 2 2 20" xfId="1098"/>
    <cellStyle name="Normal 2 2 21" xfId="1099"/>
    <cellStyle name="Normal 2 2 22" xfId="1100"/>
    <cellStyle name="Normal 2 2 23" xfId="1101"/>
    <cellStyle name="Normal 2 2 3" xfId="1102"/>
    <cellStyle name="Normal 2 2 3 2" xfId="1103"/>
    <cellStyle name="Normal 2 2 4" xfId="1104"/>
    <cellStyle name="Normal 2 2 5" xfId="1105"/>
    <cellStyle name="Normal 2 2 6" xfId="1106"/>
    <cellStyle name="Normal 2 2 7" xfId="1107"/>
    <cellStyle name="Normal 2 2 8" xfId="1108"/>
    <cellStyle name="Normal 2 2 9" xfId="1109"/>
    <cellStyle name="Normal 2 2_Xl0000019" xfId="1110"/>
    <cellStyle name="Normal 2 3" xfId="1111"/>
    <cellStyle name="Normal 2 3 2" xfId="1112"/>
    <cellStyle name="Normal 2 3 2 2" xfId="1113"/>
    <cellStyle name="Normal 2 3 2 2 2" xfId="1114"/>
    <cellStyle name="Normal 2 3 2 2 2 2" xfId="1115"/>
    <cellStyle name="Normal 2 3 2 2 2 2 2" xfId="1116"/>
    <cellStyle name="Normal 2 3 2 2 2_Copy of kuappas2013" xfId="1117"/>
    <cellStyle name="Normal 2 3 2 2 3" xfId="1118"/>
    <cellStyle name="Normal 2 3 2 2_Copy of kuappas2013" xfId="1119"/>
    <cellStyle name="Normal 2 3 2 3" xfId="1120"/>
    <cellStyle name="Normal 2 3 2 3 2" xfId="1121"/>
    <cellStyle name="Normal 2 3 2 3 2 2" xfId="1122"/>
    <cellStyle name="Normal 2 3 2 3 2 3" xfId="1123"/>
    <cellStyle name="Normal 2 3 2 3 2_Copy of kuappas2013" xfId="1124"/>
    <cellStyle name="Normal 2 3 2 3 3" xfId="1125"/>
    <cellStyle name="Normal 2 3 2 3 3 2" xfId="1126"/>
    <cellStyle name="Normal 2 3 2 3 3 2 2" xfId="1127"/>
    <cellStyle name="Normal 2 3 2 3 3 3" xfId="1128"/>
    <cellStyle name="Normal 2 3 2 3 3_Copy of kuappas2013" xfId="1129"/>
    <cellStyle name="Normal 2 3 2 3 4" xfId="1130"/>
    <cellStyle name="Normal 2 3 2 3_Copy of kuappas2013" xfId="1131"/>
    <cellStyle name="Normal 2 3 2 4" xfId="1132"/>
    <cellStyle name="Normal 2 3 2 4 2" xfId="1133"/>
    <cellStyle name="Normal 2 3 2 4 3" xfId="1134"/>
    <cellStyle name="Normal 2 3 2 4 3 2" xfId="1135"/>
    <cellStyle name="Normal 2 3 2 4 3_Copy of kuappas2013" xfId="1136"/>
    <cellStyle name="Normal 2 3 2 4 4" xfId="1137"/>
    <cellStyle name="Normal 2 3 2 4_Copy of kuappas2013" xfId="1138"/>
    <cellStyle name="Normal 2 3 2 5" xfId="1139"/>
    <cellStyle name="Normal 2 3 2_Copy of kuappas2013" xfId="1140"/>
    <cellStyle name="Normal 2 3 3" xfId="1141"/>
    <cellStyle name="Normal 2 3_Xl0000017" xfId="1142"/>
    <cellStyle name="Normal 2 4" xfId="1143"/>
    <cellStyle name="Normal 2 4 2" xfId="1144"/>
    <cellStyle name="Normal 2 4 2 2" xfId="1145"/>
    <cellStyle name="Normal 2 4 3" xfId="1146"/>
    <cellStyle name="Normal 2 4 4" xfId="1147"/>
    <cellStyle name="Normal 2 5" xfId="1148"/>
    <cellStyle name="Normal 2 5 2" xfId="1149"/>
    <cellStyle name="Normal 2 6" xfId="1150"/>
    <cellStyle name="Normal 2 7" xfId="1151"/>
    <cellStyle name="Normal 2 8" xfId="1152"/>
    <cellStyle name="Normal 2 9" xfId="1153"/>
    <cellStyle name="Normal 2_2.1" xfId="1154"/>
    <cellStyle name="Normal 20" xfId="1155"/>
    <cellStyle name="Normal 20 2" xfId="1156"/>
    <cellStyle name="Normal 20 2 2" xfId="1157"/>
    <cellStyle name="Normal 20 2_Xl0000017" xfId="1158"/>
    <cellStyle name="Normal 20_Xl0000017" xfId="1159"/>
    <cellStyle name="Normal 21" xfId="1160"/>
    <cellStyle name="Normal 22" xfId="1161"/>
    <cellStyle name="Normal 22 2" xfId="1162"/>
    <cellStyle name="Normal 23" xfId="1163"/>
    <cellStyle name="Normal 23 2" xfId="1164"/>
    <cellStyle name="Normal 24" xfId="1165"/>
    <cellStyle name="Normal 24 2" xfId="1166"/>
    <cellStyle name="Normal 25" xfId="1167"/>
    <cellStyle name="Normal 25 2" xfId="1168"/>
    <cellStyle name="Normal 26" xfId="1169"/>
    <cellStyle name="Normal 26 2" xfId="1170"/>
    <cellStyle name="Normal 26 2 2" xfId="1171"/>
    <cellStyle name="Normal 26 2 2 2" xfId="1172"/>
    <cellStyle name="Normal 26 2 2 3" xfId="1173"/>
    <cellStyle name="Normal 26 2 2_Copy of kuappas2013" xfId="1174"/>
    <cellStyle name="Normal 26 2 3" xfId="1175"/>
    <cellStyle name="Normal 26 2 3 2" xfId="1176"/>
    <cellStyle name="Normal 26 2 3_Copy of kuappas2013" xfId="1177"/>
    <cellStyle name="Normal 26 2_Copy of kuappas2013" xfId="1178"/>
    <cellStyle name="Normal 26_Copy of kuappas2013" xfId="1179"/>
    <cellStyle name="Normal 27" xfId="1180"/>
    <cellStyle name="Normal 28" xfId="1181"/>
    <cellStyle name="Normal 28 2" xfId="1182"/>
    <cellStyle name="Normal 29" xfId="1183"/>
    <cellStyle name="Normal 29 2" xfId="1184"/>
    <cellStyle name="Normal 29 3" xfId="1185"/>
    <cellStyle name="Normal 29 4" xfId="1186"/>
    <cellStyle name="Normal 3" xfId="1187"/>
    <cellStyle name="Normal 3 10" xfId="1188"/>
    <cellStyle name="Normal 3 10 2" xfId="1189"/>
    <cellStyle name="Normal 3 10 3" xfId="1190"/>
    <cellStyle name="Normal 3 11" xfId="1191"/>
    <cellStyle name="Normal 3 12" xfId="1192"/>
    <cellStyle name="Normal 3 13" xfId="1193"/>
    <cellStyle name="Normal 3 14" xfId="1194"/>
    <cellStyle name="Normal 3 15" xfId="1195"/>
    <cellStyle name="Normal 3 16" xfId="1196"/>
    <cellStyle name="Normal 3 17" xfId="1197"/>
    <cellStyle name="Normal 3 18" xfId="1198"/>
    <cellStyle name="Normal 3 19" xfId="1199"/>
    <cellStyle name="Normal 3 2" xfId="1200"/>
    <cellStyle name="Normal 3 2 2" xfId="1201"/>
    <cellStyle name="Normal 3 2 2 2" xfId="1202"/>
    <cellStyle name="Normal 3 2 2 3" xfId="1203"/>
    <cellStyle name="Normal 3 2_Book1" xfId="1204"/>
    <cellStyle name="Normal 3 20" xfId="1205"/>
    <cellStyle name="Normal 3 21" xfId="1206"/>
    <cellStyle name="Normal 3 22" xfId="1207"/>
    <cellStyle name="Normal 3 23" xfId="1208"/>
    <cellStyle name="Normal 3 24" xfId="1209"/>
    <cellStyle name="Normal 3 25" xfId="1210"/>
    <cellStyle name="Normal 3 26" xfId="1211"/>
    <cellStyle name="Normal 3 27" xfId="1212"/>
    <cellStyle name="Normal 3 28" xfId="1213"/>
    <cellStyle name="Normal 3 3" xfId="1214"/>
    <cellStyle name="Normal 3 3 2" xfId="1215"/>
    <cellStyle name="Normal 3 3 3" xfId="1216"/>
    <cellStyle name="Normal 3 3 3 2" xfId="1217"/>
    <cellStyle name="Normal 3 3 3_Copy of kuappas2013" xfId="1218"/>
    <cellStyle name="Normal 3 3 4" xfId="1219"/>
    <cellStyle name="Normal 3 3 4 2" xfId="1220"/>
    <cellStyle name="Normal 3 3 4_Xl0000017" xfId="1221"/>
    <cellStyle name="Normal 3 3_Copy of kuappas2013" xfId="1222"/>
    <cellStyle name="Normal 3 4" xfId="1223"/>
    <cellStyle name="Normal 3 4 2" xfId="1224"/>
    <cellStyle name="Normal 3 4_Xl0000017" xfId="1225"/>
    <cellStyle name="Normal 3 5" xfId="1226"/>
    <cellStyle name="Normal 3 5 2" xfId="1227"/>
    <cellStyle name="Normal 3 6" xfId="1228"/>
    <cellStyle name="Normal 3 7" xfId="1229"/>
    <cellStyle name="Normal 3 8" xfId="1230"/>
    <cellStyle name="Normal 3 9" xfId="1231"/>
    <cellStyle name="Normal 3 9 2" xfId="1232"/>
    <cellStyle name="Normal 3_Book1" xfId="1233"/>
    <cellStyle name="Normal 30" xfId="1234"/>
    <cellStyle name="Normal 30 2" xfId="1235"/>
    <cellStyle name="Normal 31" xfId="1236"/>
    <cellStyle name="Normal 31 2" xfId="1237"/>
    <cellStyle name="Normal 32" xfId="1238"/>
    <cellStyle name="Normal 32 2" xfId="1239"/>
    <cellStyle name="Normal 33" xfId="1240"/>
    <cellStyle name="Normal 34" xfId="1241"/>
    <cellStyle name="Normal 35" xfId="1242"/>
    <cellStyle name="Normal 37" xfId="8"/>
    <cellStyle name="Normal 4" xfId="1243"/>
    <cellStyle name="Normal 4 2" xfId="1244"/>
    <cellStyle name="Normal 4 2 10" xfId="1245"/>
    <cellStyle name="Normal 4 2 11" xfId="1246"/>
    <cellStyle name="Normal 4 2 12" xfId="1247"/>
    <cellStyle name="Normal 4 2 13" xfId="1248"/>
    <cellStyle name="Normal 4 2 14" xfId="1249"/>
    <cellStyle name="Normal 4 2 15" xfId="1250"/>
    <cellStyle name="Normal 4 2 16" xfId="1251"/>
    <cellStyle name="Normal 4 2 17" xfId="1252"/>
    <cellStyle name="Normal 4 2 18" xfId="1253"/>
    <cellStyle name="Normal 4 2 19" xfId="1254"/>
    <cellStyle name="Normal 4 2 2" xfId="1255"/>
    <cellStyle name="Normal 4 2 2 10" xfId="1256"/>
    <cellStyle name="Normal 4 2 2 11" xfId="1257"/>
    <cellStyle name="Normal 4 2 2 2" xfId="1258"/>
    <cellStyle name="Normal 4 2 2 2 2" xfId="1259"/>
    <cellStyle name="Normal 4 2 2 2 2 2" xfId="1260"/>
    <cellStyle name="Normal 4 2 2 2 2 3" xfId="1261"/>
    <cellStyle name="Normal 4 2 2 2 3" xfId="1262"/>
    <cellStyle name="Normal 4 2 2 2 4" xfId="1263"/>
    <cellStyle name="Normal 4 2 2 2_Copy of kuappas2013" xfId="1264"/>
    <cellStyle name="Normal 4 2 2 3" xfId="1265"/>
    <cellStyle name="Normal 4 2 2 3 2" xfId="1266"/>
    <cellStyle name="Normal 4 2 2 3 3" xfId="1267"/>
    <cellStyle name="Normal 4 2 2 3 4" xfId="1268"/>
    <cellStyle name="Normal 4 2 2 3 5" xfId="1269"/>
    <cellStyle name="Normal 4 2 2 3 6" xfId="1270"/>
    <cellStyle name="Normal 4 2 2 3 7" xfId="1271"/>
    <cellStyle name="Normal 4 2 2 4" xfId="1272"/>
    <cellStyle name="Normal 4 2 2 5" xfId="1273"/>
    <cellStyle name="Normal 4 2 2 5 2" xfId="1274"/>
    <cellStyle name="Normal 4 2 2 6" xfId="1275"/>
    <cellStyle name="Normal 4 2 2 6 2" xfId="1276"/>
    <cellStyle name="Normal 4 2 2 6 3" xfId="1277"/>
    <cellStyle name="Normal 4 2 2 6 4" xfId="1278"/>
    <cellStyle name="Normal 4 2 2 6 5" xfId="1279"/>
    <cellStyle name="Normal 4 2 2 6 6" xfId="1280"/>
    <cellStyle name="Normal 4 2 2 6 7" xfId="1281"/>
    <cellStyle name="Normal 4 2 2 7" xfId="1282"/>
    <cellStyle name="Normal 4 2 2 7 2" xfId="1283"/>
    <cellStyle name="Normal 4 2 2 7 3" xfId="1284"/>
    <cellStyle name="Normal 4 2 2 8" xfId="1285"/>
    <cellStyle name="Normal 4 2 2 8 2" xfId="1286"/>
    <cellStyle name="Normal 4 2 2 9" xfId="1287"/>
    <cellStyle name="Normal 4 2 2_Copy of kuappas2013" xfId="1288"/>
    <cellStyle name="Normal 4 2 20" xfId="1289"/>
    <cellStyle name="Normal 4 2 21" xfId="1290"/>
    <cellStyle name="Normal 4 2 22" xfId="1291"/>
    <cellStyle name="Normal 4 2 23" xfId="1292"/>
    <cellStyle name="Normal 4 2 24" xfId="1293"/>
    <cellStyle name="Normal 4 2 25" xfId="1294"/>
    <cellStyle name="Normal 4 2 26" xfId="1295"/>
    <cellStyle name="Normal 4 2 27" xfId="1296"/>
    <cellStyle name="Normal 4 2 3" xfId="1297"/>
    <cellStyle name="Normal 4 2 4" xfId="1298"/>
    <cellStyle name="Normal 4 2 5" xfId="1299"/>
    <cellStyle name="Normal 4 2 5 2" xfId="1300"/>
    <cellStyle name="Normal 4 2 5 2 2" xfId="1301"/>
    <cellStyle name="Normal 4 2 5 2 2 2" xfId="1302"/>
    <cellStyle name="Normal 4 2 5 2 2 3" xfId="1303"/>
    <cellStyle name="Normal 4 2 5 2 2 3 2" xfId="1304"/>
    <cellStyle name="Normal 4 2 5 2 2_Copy of kuappas2013" xfId="1305"/>
    <cellStyle name="Normal 4 2 5 2_Copy of kuappas2013" xfId="1306"/>
    <cellStyle name="Normal 4 2 5 3" xfId="1307"/>
    <cellStyle name="Normal 4 2 5 3 2" xfId="1308"/>
    <cellStyle name="Normal 4 2 5 3_Copy of kuappas2013" xfId="1309"/>
    <cellStyle name="Normal 4 2 5 4" xfId="1310"/>
    <cellStyle name="Normal 4 2 5 4 2" xfId="1311"/>
    <cellStyle name="Normal 4 2 5 4 2 2" xfId="1312"/>
    <cellStyle name="Normal 4 2 5 4 2 3" xfId="1313"/>
    <cellStyle name="Normal 4 2 5 4_Copy of kuappas2013" xfId="1314"/>
    <cellStyle name="Normal 4 2 5_Contoh Matriks sesuai Permendagri 23 tahun 2013" xfId="1315"/>
    <cellStyle name="Normal 4 2 6" xfId="1316"/>
    <cellStyle name="Normal 4 2 6 2" xfId="1317"/>
    <cellStyle name="Normal 4 2 6_DPA 2013" xfId="1318"/>
    <cellStyle name="Normal 4 2 7" xfId="1319"/>
    <cellStyle name="Normal 4 2 8" xfId="1320"/>
    <cellStyle name="Normal 4 2 9" xfId="1321"/>
    <cellStyle name="Normal 4 2_Book2" xfId="1322"/>
    <cellStyle name="Normal 4 3" xfId="1323"/>
    <cellStyle name="Normal 4 3 2" xfId="1324"/>
    <cellStyle name="Normal 4 3 3" xfId="1325"/>
    <cellStyle name="Normal 4 3 4" xfId="1326"/>
    <cellStyle name="Normal 4 4" xfId="1327"/>
    <cellStyle name="Normal 4 5" xfId="1328"/>
    <cellStyle name="Normal 4_Book1" xfId="1329"/>
    <cellStyle name="Normal 41" xfId="1330"/>
    <cellStyle name="Normal 41 2" xfId="1331"/>
    <cellStyle name="Normal 5" xfId="1332"/>
    <cellStyle name="Normal 5 10" xfId="1333"/>
    <cellStyle name="Normal 5 10 2" xfId="1334"/>
    <cellStyle name="Normal 5 10 3" xfId="1335"/>
    <cellStyle name="Normal 5 10 3 2" xfId="1336"/>
    <cellStyle name="Normal 5 10 3 2 2" xfId="1337"/>
    <cellStyle name="Normal 5 10 3 2 2 2" xfId="1338"/>
    <cellStyle name="Normal 5 10 3 2 3" xfId="1339"/>
    <cellStyle name="Normal 5 10 3 2 3 2" xfId="1340"/>
    <cellStyle name="Normal 5 10 3 2 3 3" xfId="1341"/>
    <cellStyle name="Normal 5 10 3 2 3 4" xfId="1342"/>
    <cellStyle name="Normal 5 10 3 2 3 5" xfId="1343"/>
    <cellStyle name="Normal 5 10 3 2 3 6" xfId="1344"/>
    <cellStyle name="Normal 5 10 3 2 3 7" xfId="1345"/>
    <cellStyle name="Normal 5 10 3 2 3 8" xfId="1346"/>
    <cellStyle name="Normal 5 10 3 2 3_Copy of kuappas2013" xfId="1347"/>
    <cellStyle name="Normal 5 10 3 2 4" xfId="1348"/>
    <cellStyle name="Normal 5 10 3 2_Copy of kuappas2013" xfId="1349"/>
    <cellStyle name="Normal 5 10 3_Copy of kuappas2013" xfId="1350"/>
    <cellStyle name="Normal 5 10 4" xfId="1351"/>
    <cellStyle name="Normal 5 10 4 2" xfId="1352"/>
    <cellStyle name="Normal 5 10 4 2 2" xfId="1353"/>
    <cellStyle name="Normal 5 10 4 2 3" xfId="1354"/>
    <cellStyle name="Normal 5 10 4_Copy of kuappas2013" xfId="1355"/>
    <cellStyle name="Normal 5 10_Contoh Matriks sesuai Permendagri 23 tahun 2013" xfId="1356"/>
    <cellStyle name="Normal 5 11" xfId="1357"/>
    <cellStyle name="Normal 5 11 2" xfId="1358"/>
    <cellStyle name="Normal 5 11 3" xfId="1359"/>
    <cellStyle name="Normal 5 11 3 2" xfId="1360"/>
    <cellStyle name="Normal 5 11 3 2 2" xfId="1361"/>
    <cellStyle name="Normal 5 11 3 3" xfId="1362"/>
    <cellStyle name="Normal 5 11_Copy of kuappas2013" xfId="1363"/>
    <cellStyle name="Normal 5 12" xfId="1364"/>
    <cellStyle name="Normal 5 13" xfId="1365"/>
    <cellStyle name="Normal 5 13 2" xfId="1366"/>
    <cellStyle name="Normal 5 13 3" xfId="1367"/>
    <cellStyle name="Normal 5 13 3 2" xfId="1368"/>
    <cellStyle name="Normal 5 13 3 2 2" xfId="1369"/>
    <cellStyle name="Normal 5 13 3_Xl0000017" xfId="1370"/>
    <cellStyle name="Normal 5 13 4" xfId="1371"/>
    <cellStyle name="Normal 5 13_Copy of kuappas2013" xfId="1372"/>
    <cellStyle name="Normal 5 14" xfId="1373"/>
    <cellStyle name="Normal 5 15" xfId="1374"/>
    <cellStyle name="Normal 5 15 2" xfId="1375"/>
    <cellStyle name="Normal 5 15 2 2" xfId="1376"/>
    <cellStyle name="Normal 5 15 3" xfId="1377"/>
    <cellStyle name="Normal 5 15_Copy of kuappas2013" xfId="1378"/>
    <cellStyle name="Normal 5 16" xfId="1379"/>
    <cellStyle name="Normal 5 16 2" xfId="1380"/>
    <cellStyle name="Normal 5 16 2 2" xfId="1381"/>
    <cellStyle name="Normal 5 16 2 3" xfId="1382"/>
    <cellStyle name="Normal 5 16 2 4" xfId="1383"/>
    <cellStyle name="Normal 5 16 2 4 2" xfId="1384"/>
    <cellStyle name="Normal 5 16 2 4 3" xfId="1385"/>
    <cellStyle name="Normal 5 16 2 5" xfId="1386"/>
    <cellStyle name="Normal 5 16 2 6" xfId="1387"/>
    <cellStyle name="Normal 5 16 2 7" xfId="1388"/>
    <cellStyle name="Normal 5 16 2 8" xfId="1389"/>
    <cellStyle name="Normal 5 16 2 9" xfId="1390"/>
    <cellStyle name="Normal 5 16 2_Copy of kuappas2013" xfId="1391"/>
    <cellStyle name="Normal 5 16 3" xfId="1392"/>
    <cellStyle name="Normal 5 16 3 2" xfId="1393"/>
    <cellStyle name="Normal 5 16 4" xfId="1394"/>
    <cellStyle name="Normal 5 16 4 2" xfId="1395"/>
    <cellStyle name="Normal 5 16 4 3" xfId="1396"/>
    <cellStyle name="Normal 5 16 5" xfId="1397"/>
    <cellStyle name="Normal 5 16 5 2" xfId="1398"/>
    <cellStyle name="Normal 5 16 6" xfId="1399"/>
    <cellStyle name="Normal 5 16 7" xfId="1400"/>
    <cellStyle name="Normal 5 16 7 2" xfId="1401"/>
    <cellStyle name="Normal 5 16 7 3" xfId="1402"/>
    <cellStyle name="Normal 5 16 7 4" xfId="1403"/>
    <cellStyle name="Normal 5 16 8" xfId="1404"/>
    <cellStyle name="Normal 5 16 8 2" xfId="1405"/>
    <cellStyle name="Normal 5 16 8_Xl0000017" xfId="1406"/>
    <cellStyle name="Normal 5 16_Copy of kuappas2013" xfId="1407"/>
    <cellStyle name="Normal 5 17" xfId="1408"/>
    <cellStyle name="Normal 5 17 2" xfId="1409"/>
    <cellStyle name="Normal 5 18" xfId="1410"/>
    <cellStyle name="Normal 5 19" xfId="1411"/>
    <cellStyle name="Normal 5 2" xfId="1412"/>
    <cellStyle name="Normal 5 2 2" xfId="1413"/>
    <cellStyle name="Normal 5 2 2 2" xfId="1414"/>
    <cellStyle name="Normal 5 2 2 3" xfId="1415"/>
    <cellStyle name="Normal 5 2 2 4" xfId="1416"/>
    <cellStyle name="Normal 5 2 2 5" xfId="1417"/>
    <cellStyle name="Normal 5 2 2 6" xfId="1418"/>
    <cellStyle name="Normal 5 2 2_Copy of kuappas2013" xfId="1419"/>
    <cellStyle name="Normal 5 2 3" xfId="1420"/>
    <cellStyle name="Normal 5 2 4" xfId="1421"/>
    <cellStyle name="Normal 5 2 4 2" xfId="1422"/>
    <cellStyle name="Normal 5 2 5" xfId="1423"/>
    <cellStyle name="Normal 5 2 5 2" xfId="1424"/>
    <cellStyle name="Normal 5 2 5 2 2" xfId="1425"/>
    <cellStyle name="Normal 5 2 5 3" xfId="1426"/>
    <cellStyle name="Normal 5 2 5 4" xfId="1427"/>
    <cellStyle name="Normal 5 2 5_Copy of kuappas2013" xfId="1428"/>
    <cellStyle name="Normal 5 2 6" xfId="1429"/>
    <cellStyle name="Normal 5 2_Contoh Matriks sesuai Permendagri 23 tahun 2013" xfId="1430"/>
    <cellStyle name="Normal 5 20" xfId="1431"/>
    <cellStyle name="Normal 5 21" xfId="1432"/>
    <cellStyle name="Normal 5 22" xfId="1433"/>
    <cellStyle name="Normal 5 23" xfId="1434"/>
    <cellStyle name="Normal 5 24" xfId="1435"/>
    <cellStyle name="Normal 5 25" xfId="1436"/>
    <cellStyle name="Normal 5 26" xfId="1437"/>
    <cellStyle name="Normal 5 27" xfId="1438"/>
    <cellStyle name="Normal 5 28" xfId="1439"/>
    <cellStyle name="Normal 5 29" xfId="1440"/>
    <cellStyle name="Normal 5 3" xfId="1441"/>
    <cellStyle name="Normal 5 30" xfId="1442"/>
    <cellStyle name="Normal 5 31" xfId="1443"/>
    <cellStyle name="Normal 5 32" xfId="1444"/>
    <cellStyle name="Normal 5 33" xfId="1445"/>
    <cellStyle name="Normal 5 34" xfId="1446"/>
    <cellStyle name="Normal 5 35" xfId="1447"/>
    <cellStyle name="Normal 5 36" xfId="1448"/>
    <cellStyle name="Normal 5 37" xfId="1449"/>
    <cellStyle name="Normal 5 38" xfId="1450"/>
    <cellStyle name="Normal 5 4" xfId="1451"/>
    <cellStyle name="Normal 5 4 2" xfId="1452"/>
    <cellStyle name="Normal 5 4 2 2" xfId="1453"/>
    <cellStyle name="Normal 5 4 2 3" xfId="1454"/>
    <cellStyle name="Normal 5 4 2 4" xfId="1455"/>
    <cellStyle name="Normal 5 4 2 5" xfId="1456"/>
    <cellStyle name="Normal 5 4 2 6" xfId="1457"/>
    <cellStyle name="Normal 5 4 2 7" xfId="1458"/>
    <cellStyle name="Normal 5 4 2_Copy of kuappas2013" xfId="1459"/>
    <cellStyle name="Normal 5 4 3" xfId="1460"/>
    <cellStyle name="Normal 5 4_Contoh Matriks sesuai Permendagri 23 tahun 2013" xfId="1461"/>
    <cellStyle name="Normal 5 5" xfId="1462"/>
    <cellStyle name="Normal 5 6" xfId="1463"/>
    <cellStyle name="Normal 5 7" xfId="1464"/>
    <cellStyle name="Normal 5 8" xfId="1465"/>
    <cellStyle name="Normal 5 8 2" xfId="1466"/>
    <cellStyle name="Normal 5 8 3" xfId="1467"/>
    <cellStyle name="Normal 5 8_Copy of kuappas2013" xfId="1468"/>
    <cellStyle name="Normal 5 9" xfId="1469"/>
    <cellStyle name="Normal 5_Contoh Matriks sesuai Permendagri 23 tahun 2013" xfId="1470"/>
    <cellStyle name="Normal 6" xfId="5"/>
    <cellStyle name="Normal 6 2" xfId="1471"/>
    <cellStyle name="Normal 6 2 2" xfId="1472"/>
    <cellStyle name="Normal 6 2 3" xfId="1473"/>
    <cellStyle name="Normal 6 2 4" xfId="1474"/>
    <cellStyle name="Normal 6 2 4 2" xfId="1475"/>
    <cellStyle name="Normal 6 2 4 3" xfId="1476"/>
    <cellStyle name="Normal 6 2 4_Copy of kuappas2013" xfId="1477"/>
    <cellStyle name="Normal 6 2 5" xfId="1478"/>
    <cellStyle name="Normal 6 2 5 2" xfId="1479"/>
    <cellStyle name="Normal 6 2 5_gatuke tab 2.1 dan 2.3 dan 2.5" xfId="1480"/>
    <cellStyle name="Normal 6 2 6" xfId="1481"/>
    <cellStyle name="Normal 6 2 6 10" xfId="1482"/>
    <cellStyle name="Normal 6 2 6 11" xfId="1483"/>
    <cellStyle name="Normal 6 2 6 2" xfId="1484"/>
    <cellStyle name="Normal 6 2 6 2 2" xfId="1485"/>
    <cellStyle name="Normal 6 2 6 3" xfId="1486"/>
    <cellStyle name="Normal 6 2 6 4" xfId="1487"/>
    <cellStyle name="Normal 6 2 6 5" xfId="1488"/>
    <cellStyle name="Normal 6 2 6 6" xfId="1489"/>
    <cellStyle name="Normal 6 2 6 7" xfId="1490"/>
    <cellStyle name="Normal 6 2 6 8" xfId="1491"/>
    <cellStyle name="Normal 6 2 6 9" xfId="1492"/>
    <cellStyle name="Normal 6 2 6_Copy of kuappas2013" xfId="1493"/>
    <cellStyle name="Normal 6 2_Contoh Matriks sesuai Permendagri 23 tahun 2013" xfId="1494"/>
    <cellStyle name="Normal 6 3" xfId="1495"/>
    <cellStyle name="Normal 6 4" xfId="1496"/>
    <cellStyle name="Normal 6 4 2" xfId="1497"/>
    <cellStyle name="Normal 6 4 2 2" xfId="1498"/>
    <cellStyle name="Normal 6 4 2 3" xfId="1499"/>
    <cellStyle name="Normal 6 4 2_Copy of kuappas2013" xfId="1500"/>
    <cellStyle name="Normal 6 4 3" xfId="1501"/>
    <cellStyle name="Normal 6 4 4" xfId="1502"/>
    <cellStyle name="Normal 6 4_Copy of kuappas2013" xfId="1503"/>
    <cellStyle name="Normal 6 5" xfId="1504"/>
    <cellStyle name="Normal 6 5 2" xfId="1505"/>
    <cellStyle name="Normal 6 5 3" xfId="1506"/>
    <cellStyle name="Normal 6 6" xfId="1507"/>
    <cellStyle name="Normal 6_Copy of kuappas2013" xfId="1508"/>
    <cellStyle name="Normal 7" xfId="1509"/>
    <cellStyle name="Normal 7 2" xfId="1510"/>
    <cellStyle name="Normal 7 2 2" xfId="1511"/>
    <cellStyle name="Normal 7 2_Xl0000019" xfId="1512"/>
    <cellStyle name="Normal 7_Xl0000019" xfId="1513"/>
    <cellStyle name="Normal 8" xfId="1514"/>
    <cellStyle name="Normal 8 2" xfId="1515"/>
    <cellStyle name="Normal 8 3" xfId="1516"/>
    <cellStyle name="Normal 8_Xl0000019" xfId="1517"/>
    <cellStyle name="Normal 9" xfId="1518"/>
    <cellStyle name="Normal 9 10" xfId="1519"/>
    <cellStyle name="Normal 9 10 2" xfId="1520"/>
    <cellStyle name="Normal 9 10 3" xfId="1521"/>
    <cellStyle name="Normal 9 11" xfId="1522"/>
    <cellStyle name="Normal 9 12" xfId="1523"/>
    <cellStyle name="Normal 9 12 2" xfId="1524"/>
    <cellStyle name="Normal 9 12 3" xfId="1525"/>
    <cellStyle name="Normal 9 12 4" xfId="1526"/>
    <cellStyle name="Normal 9 13" xfId="1527"/>
    <cellStyle name="Normal 9 14" xfId="1528"/>
    <cellStyle name="Normal 9 15" xfId="1529"/>
    <cellStyle name="Normal 9 2" xfId="1530"/>
    <cellStyle name="Normal 9 3" xfId="1531"/>
    <cellStyle name="Normal 9 4" xfId="1532"/>
    <cellStyle name="Normal 9 4 2" xfId="1533"/>
    <cellStyle name="Normal 9 4 3" xfId="1534"/>
    <cellStyle name="Normal 9 4 4" xfId="1535"/>
    <cellStyle name="Normal 9 4 5" xfId="1536"/>
    <cellStyle name="Normal 9 4 6" xfId="1537"/>
    <cellStyle name="Normal 9 4 6 2" xfId="1538"/>
    <cellStyle name="Normal 9 4 6 3" xfId="1539"/>
    <cellStyle name="Normal 9 4_Copy of kuappas2013" xfId="1540"/>
    <cellStyle name="Normal 9 5" xfId="1541"/>
    <cellStyle name="Normal 9 6" xfId="1542"/>
    <cellStyle name="Normal 9 7" xfId="1543"/>
    <cellStyle name="Normal 9 8" xfId="1544"/>
    <cellStyle name="Normal 9 9" xfId="1545"/>
    <cellStyle name="Normal 9_Copy of kuappas2013" xfId="1546"/>
    <cellStyle name="Normal_Form Neraca" xfId="3"/>
    <cellStyle name="Note 2" xfId="1547"/>
    <cellStyle name="Note 2 2" xfId="1548"/>
    <cellStyle name="Note 2 3" xfId="1549"/>
    <cellStyle name="Note 2_Xl0000019" xfId="1550"/>
    <cellStyle name="Note 3" xfId="1551"/>
    <cellStyle name="Note 4" xfId="1552"/>
    <cellStyle name="Output 2" xfId="1553"/>
    <cellStyle name="Output 2 2" xfId="1554"/>
    <cellStyle name="Output 2 3" xfId="1555"/>
    <cellStyle name="Output 2_Xl0000019" xfId="1556"/>
    <cellStyle name="Output 3" xfId="1557"/>
    <cellStyle name="Output 4" xfId="1558"/>
    <cellStyle name="Percent" xfId="2" builtinId="5"/>
    <cellStyle name="Percent 10" xfId="1559"/>
    <cellStyle name="Percent 10 2" xfId="1560"/>
    <cellStyle name="Percent 10 2 2" xfId="1561"/>
    <cellStyle name="Percent 10 2 3" xfId="1562"/>
    <cellStyle name="Percent 10 3" xfId="1563"/>
    <cellStyle name="Percent 10 4" xfId="1564"/>
    <cellStyle name="Percent 10 4 2" xfId="1565"/>
    <cellStyle name="Percent 10 5" xfId="1566"/>
    <cellStyle name="Percent 10 6" xfId="1567"/>
    <cellStyle name="Percent 11" xfId="1568"/>
    <cellStyle name="Percent 11 2" xfId="1569"/>
    <cellStyle name="Percent 11 2 2" xfId="1570"/>
    <cellStyle name="Percent 11 3" xfId="1571"/>
    <cellStyle name="Percent 12" xfId="1572"/>
    <cellStyle name="Percent 13" xfId="1573"/>
    <cellStyle name="Percent 13 2" xfId="1574"/>
    <cellStyle name="Percent 13 2 2" xfId="1575"/>
    <cellStyle name="Percent 14" xfId="1576"/>
    <cellStyle name="Percent 14 2" xfId="1577"/>
    <cellStyle name="Percent 14 2 2" xfId="1578"/>
    <cellStyle name="Percent 14 2 2 2" xfId="1579"/>
    <cellStyle name="Percent 15" xfId="1580"/>
    <cellStyle name="Percent 15 2" xfId="1581"/>
    <cellStyle name="Percent 16" xfId="1582"/>
    <cellStyle name="Percent 17" xfId="1583"/>
    <cellStyle name="Percent 18" xfId="1584"/>
    <cellStyle name="Percent 19" xfId="1585"/>
    <cellStyle name="Percent 2" xfId="1586"/>
    <cellStyle name="Percent 2 10" xfId="1587"/>
    <cellStyle name="Percent 2 11" xfId="1588"/>
    <cellStyle name="Percent 2 12" xfId="1589"/>
    <cellStyle name="Percent 2 13" xfId="1590"/>
    <cellStyle name="Percent 2 14" xfId="1591"/>
    <cellStyle name="Percent 2 15" xfId="1592"/>
    <cellStyle name="Percent 2 16" xfId="1593"/>
    <cellStyle name="Percent 2 17" xfId="1594"/>
    <cellStyle name="Percent 2 18" xfId="1595"/>
    <cellStyle name="Percent 2 19" xfId="1596"/>
    <cellStyle name="Percent 2 2" xfId="1597"/>
    <cellStyle name="Percent 2 2 2" xfId="1598"/>
    <cellStyle name="Percent 2 2 3" xfId="1599"/>
    <cellStyle name="Percent 2 2 4" xfId="1600"/>
    <cellStyle name="Percent 2 2 5" xfId="1601"/>
    <cellStyle name="Percent 2 20" xfId="1602"/>
    <cellStyle name="Percent 2 21" xfId="1603"/>
    <cellStyle name="Percent 2 22" xfId="1604"/>
    <cellStyle name="Percent 2 23" xfId="1605"/>
    <cellStyle name="Percent 2 24" xfId="1606"/>
    <cellStyle name="Percent 2 25" xfId="1607"/>
    <cellStyle name="Percent 2 3" xfId="1608"/>
    <cellStyle name="Percent 2 4" xfId="1609"/>
    <cellStyle name="Percent 2 5" xfId="1610"/>
    <cellStyle name="Percent 2 6" xfId="1611"/>
    <cellStyle name="Percent 2 6 2" xfId="1612"/>
    <cellStyle name="Percent 2 7" xfId="1613"/>
    <cellStyle name="Percent 2 8" xfId="1614"/>
    <cellStyle name="Percent 2 9" xfId="1615"/>
    <cellStyle name="Percent 2_Contoh Matriks sesuai Permendagri 23 tahun 2013" xfId="1616"/>
    <cellStyle name="Percent 3" xfId="1617"/>
    <cellStyle name="Percent 3 10" xfId="1618"/>
    <cellStyle name="Percent 3 11" xfId="1619"/>
    <cellStyle name="Percent 3 12" xfId="1620"/>
    <cellStyle name="Percent 3 13" xfId="1621"/>
    <cellStyle name="Percent 3 14" xfId="1622"/>
    <cellStyle name="Percent 3 15" xfId="1623"/>
    <cellStyle name="Percent 3 16" xfId="1624"/>
    <cellStyle name="Percent 3 17" xfId="1625"/>
    <cellStyle name="Percent 3 18" xfId="1626"/>
    <cellStyle name="Percent 3 19" xfId="1627"/>
    <cellStyle name="Percent 3 2" xfId="1628"/>
    <cellStyle name="Percent 3 2 2" xfId="1629"/>
    <cellStyle name="Percent 3 20" xfId="1630"/>
    <cellStyle name="Percent 3 21" xfId="1631"/>
    <cellStyle name="Percent 3 22" xfId="1632"/>
    <cellStyle name="Percent 3 23" xfId="1633"/>
    <cellStyle name="Percent 3 3" xfId="1634"/>
    <cellStyle name="Percent 3 3 2" xfId="1635"/>
    <cellStyle name="Percent 3 4" xfId="1636"/>
    <cellStyle name="Percent 3 4 2" xfId="1637"/>
    <cellStyle name="Percent 3 5" xfId="1638"/>
    <cellStyle name="Percent 3 6" xfId="1639"/>
    <cellStyle name="Percent 3 7" xfId="1640"/>
    <cellStyle name="Percent 3 8" xfId="1641"/>
    <cellStyle name="Percent 3 9" xfId="1642"/>
    <cellStyle name="Percent 3_Xl0000019" xfId="1643"/>
    <cellStyle name="Percent 4" xfId="1644"/>
    <cellStyle name="Percent 4 10" xfId="1645"/>
    <cellStyle name="Percent 4 11" xfId="1646"/>
    <cellStyle name="Percent 4 12" xfId="1647"/>
    <cellStyle name="Percent 4 13" xfId="1648"/>
    <cellStyle name="Percent 4 14" xfId="1649"/>
    <cellStyle name="Percent 4 15" xfId="1650"/>
    <cellStyle name="Percent 4 16" xfId="1651"/>
    <cellStyle name="Percent 4 17" xfId="1652"/>
    <cellStyle name="Percent 4 18" xfId="1653"/>
    <cellStyle name="Percent 4 19" xfId="1654"/>
    <cellStyle name="Percent 4 2" xfId="1655"/>
    <cellStyle name="Percent 4 20" xfId="1656"/>
    <cellStyle name="Percent 4 21" xfId="1657"/>
    <cellStyle name="Percent 4 3" xfId="1658"/>
    <cellStyle name="Percent 4 4" xfId="1659"/>
    <cellStyle name="Percent 4 5" xfId="1660"/>
    <cellStyle name="Percent 4 6" xfId="1661"/>
    <cellStyle name="Percent 4 7" xfId="1662"/>
    <cellStyle name="Percent 4 8" xfId="1663"/>
    <cellStyle name="Percent 4 9" xfId="1664"/>
    <cellStyle name="Percent 5" xfId="1665"/>
    <cellStyle name="Percent 5 2" xfId="1666"/>
    <cellStyle name="Percent 5 2 2" xfId="1667"/>
    <cellStyle name="Percent 5 2 2 2" xfId="1668"/>
    <cellStyle name="Percent 5 2 2 3" xfId="1669"/>
    <cellStyle name="Percent 5 3" xfId="1670"/>
    <cellStyle name="Percent 6" xfId="1671"/>
    <cellStyle name="Percent 7" xfId="1672"/>
    <cellStyle name="Percent 8" xfId="1673"/>
    <cellStyle name="Percent 8 2" xfId="1674"/>
    <cellStyle name="Percent 9" xfId="1675"/>
    <cellStyle name="Result" xfId="1676"/>
    <cellStyle name="Result2" xfId="1677"/>
    <cellStyle name="RowLevel_1" xfId="1678"/>
    <cellStyle name="TableStyleLight1" xfId="1679"/>
    <cellStyle name="TableStyleLight1 2" xfId="1680"/>
    <cellStyle name="TableStyleLight1 3" xfId="1681"/>
    <cellStyle name="TableStyleLight1 4" xfId="1682"/>
    <cellStyle name="Title 2" xfId="1683"/>
    <cellStyle name="Title 3" xfId="1684"/>
    <cellStyle name="Title 4" xfId="1685"/>
    <cellStyle name="Total 2" xfId="1686"/>
    <cellStyle name="Total 3" xfId="1687"/>
    <cellStyle name="Total 4" xfId="1688"/>
    <cellStyle name="Warning Text 2" xfId="1689"/>
    <cellStyle name="Warning Text 3" xfId="1690"/>
    <cellStyle name="Warning Text 4" xfId="16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828675</xdr:colOff>
      <xdr:row>1286</xdr:row>
      <xdr:rowOff>142875</xdr:rowOff>
    </xdr:from>
    <xdr:to>
      <xdr:col>5</xdr:col>
      <xdr:colOff>533400</xdr:colOff>
      <xdr:row>1303</xdr:row>
      <xdr:rowOff>161925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7952775"/>
          <a:ext cx="5419725" cy="3419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0"/>
  <sheetViews>
    <sheetView tabSelected="1" view="pageBreakPreview" zoomScale="110" zoomScaleNormal="100" zoomScaleSheetLayoutView="110" workbookViewId="0">
      <selection activeCell="A4" sqref="A4:I4"/>
    </sheetView>
  </sheetViews>
  <sheetFormatPr defaultColWidth="8.7109375" defaultRowHeight="15.75"/>
  <cols>
    <col min="1" max="1" width="3.7109375" style="1" customWidth="1"/>
    <col min="2" max="2" width="7.42578125" style="1" customWidth="1"/>
    <col min="3" max="3" width="2.85546875" style="1" customWidth="1"/>
    <col min="4" max="4" width="57" style="1" customWidth="1"/>
    <col min="5" max="5" width="28.7109375" style="2" customWidth="1"/>
    <col min="6" max="6" width="28.28515625" style="3" customWidth="1"/>
    <col min="7" max="7" width="8.5703125" style="4" customWidth="1"/>
    <col min="8" max="8" width="0.28515625" style="1" customWidth="1"/>
    <col min="9" max="9" width="2.7109375" style="1" hidden="1" customWidth="1"/>
    <col min="10" max="10" width="9.42578125" style="6" customWidth="1"/>
    <col min="11" max="11" width="10" style="1" customWidth="1"/>
    <col min="12" max="12" width="10.7109375" style="1" bestFit="1" customWidth="1"/>
    <col min="13" max="16384" width="8.7109375" style="1"/>
  </cols>
  <sheetData>
    <row r="1" spans="1:12">
      <c r="I1" s="5" t="s">
        <v>0</v>
      </c>
    </row>
    <row r="2" spans="1:12">
      <c r="A2" s="7" t="s">
        <v>1</v>
      </c>
      <c r="B2" s="7"/>
      <c r="C2" s="7"/>
      <c r="D2" s="7"/>
      <c r="E2" s="7"/>
      <c r="F2" s="7"/>
      <c r="G2" s="7"/>
      <c r="H2" s="7"/>
      <c r="I2" s="7"/>
    </row>
    <row r="3" spans="1:12">
      <c r="A3" s="7" t="s">
        <v>2</v>
      </c>
      <c r="B3" s="7"/>
      <c r="C3" s="7"/>
      <c r="D3" s="7"/>
      <c r="E3" s="7"/>
      <c r="F3" s="7"/>
      <c r="G3" s="7"/>
      <c r="H3" s="7"/>
      <c r="I3" s="7"/>
    </row>
    <row r="4" spans="1:12">
      <c r="A4" s="7" t="s">
        <v>3</v>
      </c>
      <c r="B4" s="7"/>
      <c r="C4" s="7"/>
      <c r="D4" s="7"/>
      <c r="E4" s="7"/>
      <c r="F4" s="7"/>
      <c r="G4" s="7"/>
      <c r="H4" s="7"/>
      <c r="I4" s="7"/>
    </row>
    <row r="5" spans="1:12">
      <c r="A5" s="7" t="s">
        <v>4</v>
      </c>
      <c r="B5" s="7"/>
      <c r="C5" s="7"/>
      <c r="D5" s="7"/>
      <c r="E5" s="7"/>
      <c r="F5" s="7"/>
      <c r="G5" s="7"/>
      <c r="H5" s="7"/>
      <c r="I5" s="7"/>
    </row>
    <row r="6" spans="1:12" s="8" customFormat="1">
      <c r="A6" s="7"/>
      <c r="B6" s="7"/>
      <c r="C6" s="7"/>
      <c r="D6" s="7"/>
      <c r="E6" s="2"/>
      <c r="F6" s="3"/>
      <c r="G6" s="4"/>
      <c r="H6" s="1"/>
      <c r="I6" s="1"/>
      <c r="J6" s="6"/>
      <c r="K6" s="1"/>
      <c r="L6" s="1"/>
    </row>
    <row r="7" spans="1:12">
      <c r="A7" s="9"/>
      <c r="B7" s="9"/>
      <c r="C7" s="9"/>
      <c r="D7" s="9"/>
    </row>
    <row r="8" spans="1:12" s="12" customFormat="1" ht="12.95" customHeight="1">
      <c r="A8" s="10" t="s">
        <v>5</v>
      </c>
      <c r="B8" s="10"/>
      <c r="C8" s="10"/>
      <c r="D8" s="10"/>
      <c r="E8" s="10"/>
      <c r="F8" s="10"/>
      <c r="G8" s="10"/>
      <c r="H8" s="10"/>
      <c r="I8" s="10"/>
      <c r="J8" s="11"/>
    </row>
    <row r="9" spans="1:12" s="12" customFormat="1">
      <c r="A9" s="10" t="s">
        <v>6</v>
      </c>
      <c r="B9" s="10"/>
      <c r="C9" s="10"/>
      <c r="D9" s="10"/>
      <c r="E9" s="10"/>
      <c r="F9" s="10"/>
      <c r="G9" s="10"/>
      <c r="H9" s="10"/>
      <c r="I9" s="10"/>
      <c r="J9" s="11"/>
    </row>
    <row r="10" spans="1:12" s="8" customFormat="1" ht="12.95" customHeight="1">
      <c r="A10" s="1"/>
      <c r="B10" s="1"/>
      <c r="C10" s="1"/>
      <c r="D10" s="1"/>
      <c r="E10" s="2"/>
      <c r="F10" s="3"/>
      <c r="G10" s="4"/>
      <c r="H10" s="1"/>
      <c r="I10" s="1"/>
      <c r="J10" s="6"/>
      <c r="K10" s="1"/>
      <c r="L10" s="1"/>
    </row>
    <row r="11" spans="1:12" s="12" customFormat="1">
      <c r="A11" s="12" t="s">
        <v>7</v>
      </c>
      <c r="B11" s="12" t="s">
        <v>8</v>
      </c>
      <c r="E11" s="13"/>
      <c r="F11" s="14"/>
      <c r="G11" s="15"/>
      <c r="J11" s="11"/>
    </row>
    <row r="12" spans="1:12" s="12" customFormat="1" ht="12.95" customHeight="1">
      <c r="B12" s="12" t="s">
        <v>9</v>
      </c>
      <c r="C12" s="12" t="s">
        <v>10</v>
      </c>
      <c r="E12" s="13"/>
      <c r="F12" s="14"/>
      <c r="G12" s="15"/>
      <c r="J12" s="11"/>
    </row>
    <row r="13" spans="1:12" ht="30" customHeight="1">
      <c r="C13" s="16" t="s">
        <v>11</v>
      </c>
      <c r="D13" s="17" t="s">
        <v>12</v>
      </c>
      <c r="E13" s="17"/>
      <c r="F13" s="17"/>
      <c r="G13" s="17"/>
      <c r="H13" s="17"/>
    </row>
    <row r="14" spans="1:12" ht="45" customHeight="1">
      <c r="C14" s="16" t="s">
        <v>13</v>
      </c>
      <c r="D14" s="18" t="s">
        <v>14</v>
      </c>
      <c r="E14" s="18"/>
      <c r="F14" s="18"/>
      <c r="G14" s="18"/>
      <c r="H14" s="18"/>
    </row>
    <row r="15" spans="1:12">
      <c r="D15" s="19"/>
    </row>
    <row r="16" spans="1:12" s="12" customFormat="1" ht="12.95" customHeight="1">
      <c r="B16" s="12" t="s">
        <v>15</v>
      </c>
      <c r="C16" s="12" t="s">
        <v>16</v>
      </c>
      <c r="E16" s="13"/>
      <c r="F16" s="14"/>
      <c r="G16" s="15"/>
      <c r="J16" s="11"/>
    </row>
    <row r="17" spans="1:12" ht="30" customHeight="1">
      <c r="C17" s="16" t="s">
        <v>11</v>
      </c>
      <c r="D17" s="17" t="s">
        <v>17</v>
      </c>
      <c r="E17" s="17"/>
      <c r="F17" s="17"/>
      <c r="G17" s="17"/>
      <c r="H17" s="17"/>
    </row>
    <row r="18" spans="1:12" ht="30" customHeight="1">
      <c r="C18" s="16" t="s">
        <v>13</v>
      </c>
      <c r="D18" s="17" t="s">
        <v>18</v>
      </c>
      <c r="E18" s="17"/>
      <c r="F18" s="17"/>
      <c r="G18" s="17"/>
      <c r="H18" s="17"/>
    </row>
    <row r="19" spans="1:12" ht="30" customHeight="1">
      <c r="C19" s="16" t="s">
        <v>19</v>
      </c>
      <c r="D19" s="17" t="s">
        <v>20</v>
      </c>
      <c r="E19" s="17"/>
      <c r="F19" s="17"/>
      <c r="G19" s="17"/>
      <c r="H19" s="17"/>
    </row>
    <row r="20" spans="1:12" ht="30" customHeight="1"/>
    <row r="21" spans="1:12">
      <c r="A21" s="12" t="s">
        <v>21</v>
      </c>
      <c r="B21" s="12" t="s">
        <v>22</v>
      </c>
      <c r="C21" s="12"/>
      <c r="D21" s="12"/>
      <c r="E21" s="13"/>
      <c r="F21" s="14"/>
      <c r="G21" s="15"/>
      <c r="H21" s="12"/>
      <c r="I21" s="12"/>
    </row>
    <row r="22" spans="1:12">
      <c r="B22" s="1" t="s">
        <v>23</v>
      </c>
    </row>
    <row r="23" spans="1:12" s="8" customFormat="1">
      <c r="A23" s="1"/>
      <c r="B23" s="1"/>
      <c r="C23" s="16" t="s">
        <v>11</v>
      </c>
      <c r="D23" s="17" t="s">
        <v>24</v>
      </c>
      <c r="E23" s="17"/>
      <c r="F23" s="17"/>
      <c r="G23" s="17"/>
      <c r="H23" s="17"/>
      <c r="I23" s="1"/>
      <c r="J23" s="6"/>
      <c r="K23" s="1"/>
      <c r="L23" s="1"/>
    </row>
    <row r="24" spans="1:12" s="12" customFormat="1" ht="12.95" customHeight="1">
      <c r="A24" s="1"/>
      <c r="B24" s="1"/>
      <c r="C24" s="16" t="s">
        <v>13</v>
      </c>
      <c r="D24" s="17" t="s">
        <v>25</v>
      </c>
      <c r="E24" s="17"/>
      <c r="F24" s="17"/>
      <c r="G24" s="17"/>
      <c r="H24" s="17"/>
      <c r="I24" s="1"/>
      <c r="J24" s="11"/>
    </row>
    <row r="25" spans="1:12" s="8" customFormat="1">
      <c r="A25" s="1"/>
      <c r="B25" s="1"/>
      <c r="C25" s="16" t="s">
        <v>19</v>
      </c>
      <c r="D25" s="20" t="s">
        <v>26</v>
      </c>
      <c r="E25" s="20"/>
      <c r="F25" s="20"/>
      <c r="G25" s="20"/>
      <c r="H25" s="20"/>
      <c r="I25" s="1"/>
      <c r="J25" s="6"/>
      <c r="K25" s="1"/>
      <c r="L25" s="1"/>
    </row>
    <row r="26" spans="1:12" s="8" customFormat="1">
      <c r="A26" s="1"/>
      <c r="B26" s="1"/>
      <c r="C26" s="16" t="s">
        <v>27</v>
      </c>
      <c r="D26" s="17" t="s">
        <v>28</v>
      </c>
      <c r="E26" s="17"/>
      <c r="F26" s="17"/>
      <c r="G26" s="17"/>
      <c r="H26" s="17"/>
      <c r="I26" s="1"/>
      <c r="J26" s="6"/>
      <c r="K26" s="1"/>
      <c r="L26" s="1"/>
    </row>
    <row r="27" spans="1:12" s="8" customFormat="1">
      <c r="A27" s="1"/>
      <c r="B27" s="1"/>
      <c r="C27" s="16" t="s">
        <v>29</v>
      </c>
      <c r="D27" s="17" t="s">
        <v>30</v>
      </c>
      <c r="E27" s="17"/>
      <c r="F27" s="17"/>
      <c r="G27" s="17"/>
      <c r="H27" s="17"/>
      <c r="I27" s="1"/>
      <c r="J27" s="6"/>
      <c r="K27" s="1"/>
      <c r="L27" s="1"/>
    </row>
    <row r="28" spans="1:12" s="8" customFormat="1">
      <c r="A28" s="1"/>
      <c r="B28" s="1"/>
      <c r="C28" s="16" t="s">
        <v>31</v>
      </c>
      <c r="D28" s="17" t="s">
        <v>32</v>
      </c>
      <c r="E28" s="17"/>
      <c r="F28" s="17"/>
      <c r="G28" s="17"/>
      <c r="H28" s="17"/>
      <c r="I28" s="1"/>
      <c r="J28" s="6"/>
      <c r="K28" s="1"/>
      <c r="L28" s="1"/>
    </row>
    <row r="29" spans="1:12" s="8" customFormat="1" ht="30" customHeight="1">
      <c r="A29" s="1"/>
      <c r="B29" s="1"/>
      <c r="C29" s="16" t="s">
        <v>33</v>
      </c>
      <c r="D29" s="17" t="s">
        <v>34</v>
      </c>
      <c r="E29" s="17"/>
      <c r="F29" s="17"/>
      <c r="G29" s="17"/>
      <c r="H29" s="17"/>
      <c r="I29" s="1"/>
      <c r="J29" s="6"/>
      <c r="K29" s="1"/>
      <c r="L29" s="1"/>
    </row>
    <row r="30" spans="1:12" s="8" customFormat="1">
      <c r="A30" s="1"/>
      <c r="B30" s="1"/>
      <c r="C30" s="16" t="s">
        <v>35</v>
      </c>
      <c r="D30" s="20" t="s">
        <v>36</v>
      </c>
      <c r="E30" s="20"/>
      <c r="F30" s="20"/>
      <c r="G30" s="20"/>
      <c r="H30" s="20"/>
      <c r="I30" s="1"/>
      <c r="J30" s="6"/>
      <c r="K30" s="1"/>
      <c r="L30" s="1"/>
    </row>
    <row r="31" spans="1:12" s="8" customFormat="1">
      <c r="A31" s="1"/>
      <c r="B31" s="1"/>
      <c r="C31" s="16" t="s">
        <v>37</v>
      </c>
      <c r="D31" s="17" t="s">
        <v>38</v>
      </c>
      <c r="E31" s="17"/>
      <c r="F31" s="17"/>
      <c r="G31" s="17"/>
      <c r="H31" s="17"/>
      <c r="I31" s="1"/>
      <c r="J31" s="6"/>
      <c r="K31" s="1"/>
      <c r="L31" s="1"/>
    </row>
    <row r="32" spans="1:12" s="8" customFormat="1" ht="30" customHeight="1">
      <c r="A32" s="1"/>
      <c r="B32" s="1"/>
      <c r="C32" s="16" t="s">
        <v>39</v>
      </c>
      <c r="D32" s="17" t="s">
        <v>40</v>
      </c>
      <c r="E32" s="17"/>
      <c r="F32" s="17"/>
      <c r="G32" s="17"/>
      <c r="H32" s="17"/>
      <c r="I32" s="1"/>
      <c r="J32" s="6"/>
      <c r="K32" s="1"/>
      <c r="L32" s="1"/>
    </row>
    <row r="33" spans="1:12" s="8" customFormat="1" ht="30" customHeight="1">
      <c r="A33" s="1"/>
      <c r="B33" s="1"/>
      <c r="C33" s="16" t="s">
        <v>41</v>
      </c>
      <c r="D33" s="17" t="s">
        <v>42</v>
      </c>
      <c r="E33" s="17"/>
      <c r="F33" s="17"/>
      <c r="G33" s="17"/>
      <c r="H33" s="17"/>
      <c r="I33" s="1"/>
      <c r="J33" s="6"/>
      <c r="K33" s="1"/>
      <c r="L33" s="1"/>
    </row>
    <row r="34" spans="1:12" s="8" customFormat="1">
      <c r="A34" s="1"/>
      <c r="B34" s="1"/>
      <c r="C34" s="16" t="s">
        <v>43</v>
      </c>
      <c r="D34" s="20" t="s">
        <v>44</v>
      </c>
      <c r="E34" s="20"/>
      <c r="F34" s="20"/>
      <c r="G34" s="20"/>
      <c r="H34" s="20"/>
      <c r="I34" s="1"/>
      <c r="J34" s="6"/>
      <c r="K34" s="1"/>
      <c r="L34" s="1"/>
    </row>
    <row r="35" spans="1:12" s="8" customFormat="1" ht="16.5" customHeight="1">
      <c r="A35" s="21"/>
      <c r="B35" s="21"/>
      <c r="C35" s="22" t="s">
        <v>45</v>
      </c>
      <c r="D35" s="23" t="s">
        <v>46</v>
      </c>
      <c r="E35" s="23"/>
      <c r="F35" s="23"/>
      <c r="G35" s="23"/>
      <c r="H35" s="23"/>
      <c r="I35" s="21"/>
      <c r="J35" s="6"/>
      <c r="K35" s="1"/>
      <c r="L35" s="1"/>
    </row>
    <row r="36" spans="1:12" s="8" customFormat="1" ht="15.75" customHeight="1">
      <c r="A36" s="24"/>
      <c r="B36" s="24"/>
      <c r="C36" s="22" t="s">
        <v>47</v>
      </c>
      <c r="D36" s="23" t="s">
        <v>48</v>
      </c>
      <c r="E36" s="23"/>
      <c r="F36" s="23"/>
      <c r="G36" s="23"/>
      <c r="H36" s="23"/>
      <c r="I36" s="24"/>
      <c r="J36" s="6"/>
      <c r="K36" s="1"/>
      <c r="L36" s="1"/>
    </row>
    <row r="37" spans="1:12" s="8" customFormat="1" ht="30" customHeight="1">
      <c r="A37" s="1"/>
      <c r="B37" s="1"/>
      <c r="C37" s="1"/>
      <c r="D37" s="1"/>
      <c r="E37" s="2"/>
      <c r="F37" s="3"/>
      <c r="G37" s="4"/>
      <c r="H37" s="1"/>
      <c r="I37" s="1"/>
      <c r="J37" s="6"/>
      <c r="K37" s="1"/>
      <c r="L37" s="1"/>
    </row>
    <row r="38" spans="1:12" s="21" customFormat="1">
      <c r="A38" s="12" t="s">
        <v>49</v>
      </c>
      <c r="B38" s="12" t="s">
        <v>50</v>
      </c>
      <c r="C38" s="12"/>
      <c r="D38" s="12"/>
      <c r="E38" s="13"/>
      <c r="F38" s="14"/>
      <c r="G38" s="15"/>
      <c r="H38" s="12"/>
      <c r="I38" s="12"/>
      <c r="J38" s="25"/>
    </row>
    <row r="39" spans="1:12" s="24" customFormat="1">
      <c r="A39" s="1"/>
      <c r="B39" s="1" t="s">
        <v>51</v>
      </c>
      <c r="C39" s="1"/>
      <c r="D39" s="1"/>
      <c r="E39" s="2"/>
      <c r="F39" s="3"/>
      <c r="G39" s="4"/>
      <c r="H39" s="1"/>
      <c r="I39" s="1"/>
      <c r="J39" s="26"/>
    </row>
    <row r="40" spans="1:12" s="8" customFormat="1">
      <c r="A40" s="1"/>
      <c r="B40" s="27" t="s">
        <v>52</v>
      </c>
      <c r="C40" s="27" t="s">
        <v>53</v>
      </c>
      <c r="D40" s="27"/>
      <c r="E40" s="28"/>
      <c r="F40" s="29"/>
      <c r="G40" s="4"/>
      <c r="H40" s="1"/>
      <c r="I40" s="1"/>
      <c r="J40" s="6"/>
      <c r="K40" s="1"/>
      <c r="L40" s="1"/>
    </row>
    <row r="41" spans="1:12" s="12" customFormat="1" ht="30" customHeight="1">
      <c r="A41" s="19"/>
      <c r="B41" s="30"/>
      <c r="C41" s="20" t="s">
        <v>54</v>
      </c>
      <c r="D41" s="20"/>
      <c r="E41" s="20"/>
      <c r="F41" s="20"/>
      <c r="G41" s="20"/>
      <c r="H41" s="20"/>
      <c r="I41" s="19"/>
      <c r="J41" s="11"/>
    </row>
    <row r="42" spans="1:12">
      <c r="B42" s="27" t="s">
        <v>55</v>
      </c>
      <c r="C42" s="27" t="s">
        <v>56</v>
      </c>
      <c r="D42" s="27"/>
      <c r="E42" s="28"/>
      <c r="F42" s="29"/>
    </row>
    <row r="43" spans="1:12" s="8" customFormat="1" ht="30" customHeight="1">
      <c r="A43" s="19"/>
      <c r="B43" s="30"/>
      <c r="C43" s="20" t="s">
        <v>57</v>
      </c>
      <c r="D43" s="20"/>
      <c r="E43" s="20"/>
      <c r="F43" s="20"/>
      <c r="G43" s="20"/>
      <c r="H43" s="20"/>
      <c r="I43" s="19"/>
      <c r="J43" s="6"/>
      <c r="K43" s="1"/>
      <c r="L43" s="1"/>
    </row>
    <row r="44" spans="1:12" s="19" customFormat="1">
      <c r="A44" s="1"/>
      <c r="B44" s="27" t="s">
        <v>58</v>
      </c>
      <c r="C44" s="27" t="s">
        <v>59</v>
      </c>
      <c r="D44" s="27"/>
      <c r="E44" s="28"/>
      <c r="F44" s="29"/>
      <c r="G44" s="4"/>
      <c r="H44" s="1"/>
      <c r="I44" s="1"/>
      <c r="J44" s="31"/>
    </row>
    <row r="45" spans="1:12" s="8" customFormat="1" ht="30" customHeight="1">
      <c r="A45" s="1"/>
      <c r="B45" s="27"/>
      <c r="C45" s="20" t="s">
        <v>60</v>
      </c>
      <c r="D45" s="20"/>
      <c r="E45" s="20"/>
      <c r="F45" s="20"/>
      <c r="G45" s="20"/>
      <c r="H45" s="20"/>
      <c r="I45" s="1"/>
      <c r="J45" s="6"/>
      <c r="K45" s="1"/>
      <c r="L45" s="1"/>
    </row>
    <row r="46" spans="1:12" s="19" customFormat="1">
      <c r="A46" s="1"/>
      <c r="B46" s="27" t="s">
        <v>61</v>
      </c>
      <c r="C46" s="27" t="s">
        <v>62</v>
      </c>
      <c r="D46" s="27"/>
      <c r="E46" s="28"/>
      <c r="F46" s="29"/>
      <c r="G46" s="4"/>
      <c r="H46" s="1"/>
      <c r="I46" s="1"/>
      <c r="J46" s="31"/>
    </row>
    <row r="47" spans="1:12" s="8" customFormat="1" ht="30" customHeight="1">
      <c r="A47" s="1"/>
      <c r="B47" s="27"/>
      <c r="C47" s="20" t="s">
        <v>63</v>
      </c>
      <c r="D47" s="20"/>
      <c r="E47" s="20"/>
      <c r="F47" s="20"/>
      <c r="G47" s="20"/>
      <c r="H47" s="20"/>
      <c r="I47" s="1"/>
      <c r="J47" s="6"/>
      <c r="K47" s="1"/>
      <c r="L47" s="1"/>
    </row>
    <row r="48" spans="1:12">
      <c r="B48" s="27" t="s">
        <v>64</v>
      </c>
      <c r="C48" s="27" t="s">
        <v>65</v>
      </c>
      <c r="D48" s="27"/>
      <c r="E48" s="28"/>
      <c r="F48" s="29"/>
    </row>
    <row r="49" spans="1:12" s="8" customFormat="1" ht="30" customHeight="1">
      <c r="A49" s="1"/>
      <c r="B49" s="27"/>
      <c r="C49" s="20" t="s">
        <v>66</v>
      </c>
      <c r="D49" s="20"/>
      <c r="E49" s="20"/>
      <c r="F49" s="20"/>
      <c r="G49" s="20"/>
      <c r="H49" s="20"/>
      <c r="I49" s="1"/>
      <c r="J49" s="6"/>
      <c r="K49" s="1"/>
      <c r="L49" s="1"/>
    </row>
    <row r="50" spans="1:12" ht="30" customHeight="1"/>
    <row r="51" spans="1:12" s="8" customFormat="1">
      <c r="A51" s="1"/>
      <c r="B51" s="1"/>
      <c r="C51" s="1"/>
      <c r="D51" s="1"/>
      <c r="E51" s="2"/>
      <c r="F51" s="3"/>
      <c r="G51" s="4"/>
      <c r="H51" s="1"/>
      <c r="I51" s="1"/>
      <c r="J51" s="6"/>
      <c r="K51" s="1"/>
      <c r="L51" s="1"/>
    </row>
    <row r="52" spans="1:12">
      <c r="A52" s="10" t="s">
        <v>67</v>
      </c>
      <c r="B52" s="10"/>
      <c r="C52" s="10"/>
      <c r="D52" s="10"/>
      <c r="E52" s="10"/>
      <c r="F52" s="10"/>
      <c r="G52" s="10"/>
      <c r="H52" s="10"/>
      <c r="I52" s="10"/>
    </row>
    <row r="53" spans="1:12" s="8" customFormat="1">
      <c r="A53" s="10" t="s">
        <v>68</v>
      </c>
      <c r="B53" s="10"/>
      <c r="C53" s="10"/>
      <c r="D53" s="10"/>
      <c r="E53" s="10"/>
      <c r="F53" s="10"/>
      <c r="G53" s="10"/>
      <c r="H53" s="10"/>
      <c r="I53" s="10"/>
      <c r="J53" s="6"/>
      <c r="K53" s="1"/>
      <c r="L53" s="1"/>
    </row>
    <row r="54" spans="1:12" s="8" customFormat="1">
      <c r="A54" s="1"/>
      <c r="B54" s="1"/>
      <c r="C54" s="1"/>
      <c r="D54" s="1"/>
      <c r="E54" s="2"/>
      <c r="F54" s="3"/>
      <c r="G54" s="4"/>
      <c r="H54" s="1"/>
      <c r="I54" s="1"/>
      <c r="J54" s="6"/>
      <c r="K54" s="1"/>
      <c r="L54" s="1"/>
    </row>
    <row r="55" spans="1:12" s="12" customFormat="1">
      <c r="A55" s="12" t="s">
        <v>69</v>
      </c>
      <c r="B55" s="12" t="s">
        <v>70</v>
      </c>
      <c r="E55" s="13"/>
      <c r="F55" s="14"/>
      <c r="G55" s="15"/>
      <c r="J55" s="11"/>
    </row>
    <row r="56" spans="1:12" s="12" customFormat="1">
      <c r="A56" s="1"/>
      <c r="B56" s="32" t="s">
        <v>71</v>
      </c>
      <c r="C56" s="32"/>
      <c r="D56" s="32"/>
      <c r="E56" s="32"/>
      <c r="F56" s="32"/>
      <c r="G56" s="32"/>
      <c r="H56" s="32"/>
      <c r="I56" s="1"/>
      <c r="J56" s="11"/>
    </row>
    <row r="57" spans="1:12" s="8" customFormat="1">
      <c r="A57" s="1"/>
      <c r="B57" s="33"/>
      <c r="C57" s="33"/>
      <c r="D57" s="33"/>
      <c r="E57" s="2"/>
      <c r="F57" s="3"/>
      <c r="G57" s="4"/>
      <c r="H57" s="1"/>
      <c r="I57" s="1"/>
      <c r="J57" s="6"/>
      <c r="K57" s="1"/>
      <c r="L57" s="1"/>
    </row>
    <row r="58" spans="1:12" s="12" customFormat="1">
      <c r="A58" s="1"/>
      <c r="C58" s="1"/>
      <c r="D58" s="10" t="s">
        <v>72</v>
      </c>
      <c r="E58" s="10"/>
      <c r="F58" s="10"/>
      <c r="G58" s="10"/>
      <c r="H58" s="1"/>
      <c r="I58" s="1"/>
      <c r="J58" s="11"/>
    </row>
    <row r="59" spans="1:12" s="8" customFormat="1" ht="30" customHeight="1">
      <c r="A59" s="1"/>
      <c r="B59" s="12"/>
      <c r="C59" s="1"/>
      <c r="D59" s="1"/>
      <c r="E59" s="2"/>
      <c r="F59" s="3"/>
      <c r="G59" s="4"/>
      <c r="H59" s="1"/>
      <c r="I59" s="1"/>
      <c r="J59" s="6"/>
      <c r="K59" s="1"/>
      <c r="L59" s="1"/>
    </row>
    <row r="60" spans="1:12" s="8" customFormat="1">
      <c r="A60" s="1"/>
      <c r="B60" s="1"/>
      <c r="C60" s="1"/>
      <c r="D60" s="34" t="s">
        <v>73</v>
      </c>
      <c r="E60" s="35" t="s">
        <v>74</v>
      </c>
      <c r="F60" s="36" t="s">
        <v>75</v>
      </c>
      <c r="G60" s="37" t="s">
        <v>76</v>
      </c>
      <c r="H60" s="1"/>
      <c r="I60" s="1"/>
      <c r="J60" s="6"/>
      <c r="K60" s="1"/>
      <c r="L60" s="1"/>
    </row>
    <row r="61" spans="1:12">
      <c r="D61" s="38"/>
      <c r="E61" s="39"/>
      <c r="F61" s="39"/>
      <c r="G61" s="40"/>
    </row>
    <row r="62" spans="1:12">
      <c r="D62" s="41" t="s">
        <v>77</v>
      </c>
      <c r="E62" s="42">
        <v>0</v>
      </c>
      <c r="F62" s="42">
        <v>0</v>
      </c>
      <c r="G62" s="43">
        <v>0</v>
      </c>
    </row>
    <row r="63" spans="1:12">
      <c r="D63" s="41" t="s">
        <v>78</v>
      </c>
      <c r="E63" s="42">
        <v>27854378903</v>
      </c>
      <c r="F63" s="42">
        <v>10716581403</v>
      </c>
      <c r="G63" s="43">
        <f>F63/E63*100</f>
        <v>38.473596702045981</v>
      </c>
    </row>
    <row r="64" spans="1:12">
      <c r="D64" s="44"/>
      <c r="E64" s="45"/>
      <c r="F64" s="46"/>
      <c r="G64" s="47"/>
    </row>
    <row r="65" spans="1:12">
      <c r="D65" s="44" t="s">
        <v>79</v>
      </c>
      <c r="E65" s="48">
        <v>-27854378903</v>
      </c>
      <c r="F65" s="48">
        <v>-10716581403</v>
      </c>
      <c r="G65" s="47">
        <f>G63</f>
        <v>38.473596702045981</v>
      </c>
    </row>
    <row r="66" spans="1:12">
      <c r="D66" s="49"/>
      <c r="E66" s="50"/>
      <c r="F66" s="51"/>
      <c r="G66" s="52"/>
    </row>
    <row r="67" spans="1:12">
      <c r="J67" s="1"/>
    </row>
    <row r="68" spans="1:12">
      <c r="D68" s="53" t="s">
        <v>80</v>
      </c>
      <c r="E68" s="10"/>
      <c r="F68" s="10"/>
      <c r="G68" s="10"/>
      <c r="J68" s="1"/>
    </row>
    <row r="69" spans="1:12">
      <c r="B69" s="12"/>
      <c r="J69" s="1"/>
    </row>
    <row r="70" spans="1:12">
      <c r="D70" s="34" t="s">
        <v>73</v>
      </c>
      <c r="E70" s="54">
        <v>2021</v>
      </c>
      <c r="F70" s="55">
        <v>2022</v>
      </c>
      <c r="G70" s="37" t="s">
        <v>76</v>
      </c>
      <c r="J70" s="1"/>
    </row>
    <row r="71" spans="1:12">
      <c r="D71" s="38"/>
      <c r="E71" s="39"/>
      <c r="F71" s="39"/>
      <c r="G71" s="40"/>
      <c r="J71" s="1"/>
    </row>
    <row r="72" spans="1:12">
      <c r="D72" s="44" t="s">
        <v>77</v>
      </c>
      <c r="E72" s="42"/>
      <c r="F72" s="42"/>
      <c r="G72" s="47"/>
      <c r="J72" s="1"/>
    </row>
    <row r="73" spans="1:12">
      <c r="D73" s="44" t="s">
        <v>78</v>
      </c>
      <c r="E73" s="42">
        <v>40537281918</v>
      </c>
      <c r="F73" s="42">
        <v>10716581403</v>
      </c>
      <c r="G73" s="56">
        <f>F73/E73*100</f>
        <v>26.436359064916619</v>
      </c>
    </row>
    <row r="74" spans="1:12">
      <c r="D74" s="44"/>
      <c r="E74" s="46"/>
      <c r="F74" s="46"/>
      <c r="G74" s="56"/>
      <c r="J74" s="1"/>
    </row>
    <row r="75" spans="1:12">
      <c r="D75" s="44" t="s">
        <v>79</v>
      </c>
      <c r="E75" s="48">
        <v>-40537281918</v>
      </c>
      <c r="F75" s="48">
        <v>-10716581403</v>
      </c>
      <c r="G75" s="56">
        <f>F75/E75*100</f>
        <v>26.436359064916619</v>
      </c>
      <c r="J75" s="1"/>
    </row>
    <row r="76" spans="1:12">
      <c r="D76" s="49"/>
      <c r="E76" s="50"/>
      <c r="F76" s="51"/>
      <c r="G76" s="52"/>
      <c r="J76" s="1"/>
    </row>
    <row r="77" spans="1:12">
      <c r="B77" s="33"/>
      <c r="C77" s="33"/>
      <c r="D77" s="33"/>
      <c r="J77" s="1"/>
    </row>
    <row r="78" spans="1:12" ht="30" customHeight="1">
      <c r="A78" s="21"/>
      <c r="B78" s="57" t="s">
        <v>81</v>
      </c>
      <c r="C78" s="58"/>
      <c r="D78" s="58"/>
      <c r="E78" s="58"/>
      <c r="F78" s="58"/>
      <c r="G78" s="58"/>
      <c r="H78" s="58"/>
      <c r="I78" s="21"/>
      <c r="J78" s="1"/>
    </row>
    <row r="79" spans="1:12" ht="30" customHeight="1">
      <c r="A79" s="21"/>
      <c r="B79" s="57" t="s">
        <v>82</v>
      </c>
      <c r="C79" s="58"/>
      <c r="D79" s="58"/>
      <c r="E79" s="58"/>
      <c r="F79" s="58"/>
      <c r="G79" s="58"/>
      <c r="H79" s="58"/>
      <c r="I79" s="21"/>
      <c r="J79" s="1"/>
    </row>
    <row r="80" spans="1:12" s="8" customFormat="1">
      <c r="A80" s="1"/>
      <c r="B80" s="1"/>
      <c r="C80" s="1"/>
      <c r="D80" s="1"/>
      <c r="E80" s="2"/>
      <c r="F80" s="3"/>
      <c r="G80" s="4"/>
      <c r="H80" s="1"/>
      <c r="I80" s="1"/>
      <c r="J80" s="6"/>
      <c r="K80" s="1"/>
      <c r="L80" s="1"/>
    </row>
    <row r="81" spans="1:10" s="21" customFormat="1">
      <c r="A81" s="1"/>
      <c r="B81" s="59" t="s">
        <v>83</v>
      </c>
      <c r="C81" s="12" t="s">
        <v>84</v>
      </c>
      <c r="D81" s="1"/>
      <c r="E81" s="2"/>
      <c r="F81" s="3"/>
      <c r="G81" s="4"/>
      <c r="H81" s="1"/>
      <c r="I81" s="1"/>
    </row>
    <row r="82" spans="1:10" s="21" customFormat="1" ht="75" customHeight="1">
      <c r="A82" s="60"/>
      <c r="B82" s="58" t="s">
        <v>85</v>
      </c>
      <c r="C82" s="58"/>
      <c r="D82" s="58"/>
      <c r="E82" s="58"/>
      <c r="F82" s="58"/>
      <c r="G82" s="58"/>
      <c r="H82" s="58"/>
      <c r="I82" s="60"/>
    </row>
    <row r="83" spans="1:10">
      <c r="J83" s="1"/>
    </row>
    <row r="84" spans="1:10">
      <c r="C84" s="10" t="s">
        <v>86</v>
      </c>
      <c r="D84" s="10"/>
      <c r="E84" s="10"/>
      <c r="F84" s="10"/>
      <c r="G84" s="10"/>
      <c r="H84" s="10"/>
      <c r="J84" s="1"/>
    </row>
    <row r="85" spans="1:10" s="60" customFormat="1">
      <c r="A85" s="1"/>
      <c r="B85" s="12"/>
      <c r="C85" s="1"/>
      <c r="D85" s="1"/>
      <c r="E85" s="2"/>
      <c r="F85" s="3"/>
      <c r="G85" s="4"/>
      <c r="H85" s="1"/>
      <c r="I85" s="1"/>
    </row>
    <row r="86" spans="1:10" ht="157.5">
      <c r="C86" s="61" t="s">
        <v>87</v>
      </c>
      <c r="D86" s="62" t="s">
        <v>73</v>
      </c>
      <c r="E86" s="63" t="s">
        <v>88</v>
      </c>
      <c r="F86" s="63" t="s">
        <v>89</v>
      </c>
      <c r="G86" s="64" t="s">
        <v>76</v>
      </c>
      <c r="H86" s="65" t="s">
        <v>90</v>
      </c>
      <c r="J86" s="1"/>
    </row>
    <row r="87" spans="1:10" ht="47.25">
      <c r="C87" s="66"/>
      <c r="D87" s="67"/>
      <c r="E87" s="68" t="s">
        <v>91</v>
      </c>
      <c r="F87" s="68" t="s">
        <v>91</v>
      </c>
      <c r="G87" s="69"/>
      <c r="H87" s="70" t="s">
        <v>92</v>
      </c>
      <c r="J87" s="1"/>
    </row>
    <row r="88" spans="1:10">
      <c r="C88" s="71"/>
      <c r="D88" s="72"/>
      <c r="E88" s="73"/>
      <c r="F88" s="73"/>
      <c r="G88" s="74"/>
      <c r="H88" s="38"/>
      <c r="J88" s="1"/>
    </row>
    <row r="89" spans="1:10">
      <c r="C89" s="72">
        <v>1</v>
      </c>
      <c r="D89" s="75" t="s">
        <v>93</v>
      </c>
      <c r="E89" s="76" t="s">
        <v>94</v>
      </c>
      <c r="F89" s="76" t="s">
        <v>94</v>
      </c>
      <c r="G89" s="77"/>
      <c r="H89" s="78"/>
    </row>
    <row r="90" spans="1:10">
      <c r="C90" s="79"/>
      <c r="D90" s="80" t="s">
        <v>95</v>
      </c>
      <c r="E90" s="81"/>
      <c r="F90" s="76"/>
      <c r="G90" s="77"/>
      <c r="H90" s="78"/>
    </row>
    <row r="91" spans="1:10">
      <c r="C91" s="79"/>
      <c r="D91" s="80" t="s">
        <v>96</v>
      </c>
      <c r="E91" s="81"/>
      <c r="F91" s="76"/>
      <c r="G91" s="77"/>
      <c r="H91" s="78"/>
      <c r="J91" s="1"/>
    </row>
    <row r="92" spans="1:10">
      <c r="C92" s="79"/>
      <c r="D92" s="80" t="s">
        <v>97</v>
      </c>
      <c r="E92" s="81"/>
      <c r="F92" s="76"/>
      <c r="G92" s="77"/>
      <c r="H92" s="78"/>
      <c r="J92" s="1"/>
    </row>
    <row r="93" spans="1:10">
      <c r="C93" s="79"/>
      <c r="D93" s="80" t="s">
        <v>98</v>
      </c>
      <c r="E93" s="81"/>
      <c r="F93" s="76"/>
      <c r="G93" s="77"/>
      <c r="H93" s="78"/>
      <c r="J93" s="1"/>
    </row>
    <row r="94" spans="1:10">
      <c r="C94" s="82"/>
      <c r="D94" s="82"/>
      <c r="E94" s="83"/>
      <c r="F94" s="84"/>
      <c r="G94" s="85"/>
      <c r="H94" s="86"/>
      <c r="J94" s="1"/>
    </row>
    <row r="95" spans="1:10">
      <c r="C95" s="87" t="s">
        <v>99</v>
      </c>
      <c r="D95" s="88"/>
      <c r="E95" s="89"/>
      <c r="F95" s="89"/>
      <c r="G95" s="90"/>
      <c r="H95" s="91"/>
      <c r="J95" s="1"/>
    </row>
    <row r="96" spans="1:10">
      <c r="C96" s="92"/>
      <c r="D96" s="93"/>
      <c r="E96" s="94"/>
      <c r="F96" s="94"/>
      <c r="G96" s="95"/>
      <c r="J96" s="1"/>
    </row>
    <row r="97" spans="1:12">
      <c r="C97" s="53" t="s">
        <v>100</v>
      </c>
      <c r="D97" s="53"/>
      <c r="E97" s="53"/>
      <c r="F97" s="53"/>
      <c r="G97" s="53"/>
      <c r="J97" s="1"/>
    </row>
    <row r="98" spans="1:12">
      <c r="B98" s="12"/>
      <c r="J98" s="1"/>
    </row>
    <row r="99" spans="1:12" ht="31.5">
      <c r="C99" s="96" t="s">
        <v>87</v>
      </c>
      <c r="D99" s="97" t="s">
        <v>73</v>
      </c>
      <c r="E99" s="98">
        <v>2021</v>
      </c>
      <c r="F99" s="98">
        <v>2022</v>
      </c>
      <c r="G99" s="99" t="s">
        <v>76</v>
      </c>
      <c r="J99" s="1"/>
    </row>
    <row r="100" spans="1:12">
      <c r="C100" s="100"/>
      <c r="D100" s="38"/>
      <c r="E100" s="101"/>
      <c r="F100" s="102"/>
      <c r="G100" s="103"/>
      <c r="J100" s="1"/>
    </row>
    <row r="101" spans="1:12">
      <c r="C101" s="104">
        <v>1</v>
      </c>
      <c r="D101" s="75" t="s">
        <v>93</v>
      </c>
      <c r="E101" s="76" t="s">
        <v>94</v>
      </c>
      <c r="F101" s="76" t="s">
        <v>94</v>
      </c>
      <c r="G101" s="105"/>
      <c r="J101" s="1"/>
    </row>
    <row r="102" spans="1:12">
      <c r="C102" s="106"/>
      <c r="D102" s="80" t="s">
        <v>95</v>
      </c>
      <c r="E102" s="107"/>
      <c r="F102" s="108"/>
      <c r="G102" s="105"/>
    </row>
    <row r="103" spans="1:12">
      <c r="C103" s="106"/>
      <c r="D103" s="80" t="s">
        <v>96</v>
      </c>
      <c r="E103" s="107"/>
      <c r="F103" s="108"/>
      <c r="G103" s="105"/>
      <c r="J103" s="1"/>
    </row>
    <row r="104" spans="1:12">
      <c r="C104" s="106"/>
      <c r="D104" s="80" t="s">
        <v>97</v>
      </c>
      <c r="E104" s="107"/>
      <c r="F104" s="108"/>
      <c r="G104" s="105"/>
      <c r="J104" s="1"/>
    </row>
    <row r="105" spans="1:12">
      <c r="C105" s="106"/>
      <c r="D105" s="80" t="s">
        <v>98</v>
      </c>
      <c r="E105" s="109"/>
      <c r="F105" s="81"/>
      <c r="G105" s="105"/>
      <c r="J105" s="1"/>
    </row>
    <row r="106" spans="1:12">
      <c r="C106" s="110"/>
      <c r="D106" s="49"/>
      <c r="E106" s="111"/>
      <c r="F106" s="83"/>
      <c r="G106" s="112"/>
      <c r="J106" s="1"/>
    </row>
    <row r="107" spans="1:12">
      <c r="C107" s="113" t="s">
        <v>99</v>
      </c>
      <c r="D107" s="114"/>
      <c r="E107" s="115"/>
      <c r="F107" s="116"/>
      <c r="G107" s="117"/>
      <c r="J107" s="1"/>
    </row>
    <row r="108" spans="1:12">
      <c r="B108" s="33"/>
      <c r="C108" s="33"/>
      <c r="D108" s="33"/>
      <c r="J108" s="1"/>
    </row>
    <row r="109" spans="1:12">
      <c r="B109" s="59" t="s">
        <v>101</v>
      </c>
      <c r="C109" s="12" t="s">
        <v>102</v>
      </c>
      <c r="J109" s="1"/>
    </row>
    <row r="110" spans="1:12" ht="50.25" customHeight="1">
      <c r="A110" s="60"/>
      <c r="B110" s="58" t="s">
        <v>103</v>
      </c>
      <c r="C110" s="58"/>
      <c r="D110" s="58"/>
      <c r="E110" s="58"/>
      <c r="F110" s="58"/>
      <c r="G110" s="58"/>
      <c r="H110" s="58"/>
      <c r="I110" s="60"/>
      <c r="J110" s="1"/>
    </row>
    <row r="111" spans="1:12" s="8" customFormat="1" ht="61.5" customHeight="1">
      <c r="A111" s="60"/>
      <c r="B111" s="58" t="s">
        <v>104</v>
      </c>
      <c r="C111" s="58"/>
      <c r="D111" s="58"/>
      <c r="E111" s="58"/>
      <c r="F111" s="58"/>
      <c r="G111" s="58"/>
      <c r="H111" s="58"/>
      <c r="I111" s="60"/>
      <c r="J111" s="6"/>
      <c r="K111" s="1"/>
      <c r="L111" s="1"/>
    </row>
    <row r="112" spans="1:12">
      <c r="D112" s="1">
        <f>E124/E132*100</f>
        <v>63.482398798328724</v>
      </c>
      <c r="J112" s="1"/>
    </row>
    <row r="113" spans="1:10" s="60" customFormat="1">
      <c r="A113" s="1"/>
      <c r="B113" s="1"/>
      <c r="C113" s="53" t="s">
        <v>105</v>
      </c>
      <c r="D113" s="53"/>
      <c r="E113" s="53"/>
      <c r="F113" s="53"/>
      <c r="G113" s="53"/>
      <c r="H113" s="53"/>
      <c r="I113" s="1"/>
    </row>
    <row r="114" spans="1:10" s="60" customFormat="1">
      <c r="A114" s="1"/>
      <c r="B114" s="12"/>
      <c r="C114" s="1"/>
      <c r="D114" s="1"/>
      <c r="E114" s="2"/>
      <c r="F114" s="3"/>
      <c r="G114" s="4"/>
      <c r="H114" s="1"/>
      <c r="I114" s="1"/>
    </row>
    <row r="115" spans="1:10">
      <c r="C115" s="118" t="s">
        <v>87</v>
      </c>
      <c r="D115" s="62" t="s">
        <v>73</v>
      </c>
      <c r="E115" s="119" t="s">
        <v>88</v>
      </c>
      <c r="F115" s="119" t="s">
        <v>106</v>
      </c>
      <c r="G115" s="64" t="s">
        <v>92</v>
      </c>
      <c r="H115" s="62" t="s">
        <v>107</v>
      </c>
      <c r="J115" s="1"/>
    </row>
    <row r="116" spans="1:10">
      <c r="C116" s="118"/>
      <c r="D116" s="67"/>
      <c r="E116" s="120" t="s">
        <v>91</v>
      </c>
      <c r="F116" s="120" t="s">
        <v>91</v>
      </c>
      <c r="G116" s="69"/>
      <c r="H116" s="67"/>
      <c r="J116" s="1"/>
    </row>
    <row r="117" spans="1:10">
      <c r="C117" s="121"/>
      <c r="D117" s="100"/>
      <c r="E117" s="122"/>
      <c r="F117" s="102"/>
      <c r="G117" s="103"/>
      <c r="H117" s="123"/>
      <c r="J117" s="1"/>
    </row>
    <row r="118" spans="1:10">
      <c r="C118" s="124">
        <v>1</v>
      </c>
      <c r="D118" s="125" t="s">
        <v>108</v>
      </c>
      <c r="E118" s="126">
        <f>SUM(E119:E120)</f>
        <v>10171751005</v>
      </c>
      <c r="F118" s="127">
        <f>SUM(F119:F120)</f>
        <v>9390065341</v>
      </c>
      <c r="G118" s="128">
        <f>F118/E118*100</f>
        <v>92.315131744615485</v>
      </c>
      <c r="H118" s="129">
        <f>E118/$E$132*100</f>
        <v>36.517601201671276</v>
      </c>
    </row>
    <row r="119" spans="1:10">
      <c r="C119" s="124"/>
      <c r="D119" s="130" t="s">
        <v>109</v>
      </c>
      <c r="E119" s="131">
        <v>5198586000</v>
      </c>
      <c r="F119" s="132">
        <v>4898216616</v>
      </c>
      <c r="G119" s="133">
        <f t="shared" ref="G119:G127" si="0">F119/E119*100</f>
        <v>94.222094546478601</v>
      </c>
      <c r="H119" s="129">
        <f t="shared" ref="H119:H132" si="1">E119/$E$132*100</f>
        <v>18.663442534847174</v>
      </c>
    </row>
    <row r="120" spans="1:10">
      <c r="C120" s="134"/>
      <c r="D120" s="130" t="s">
        <v>110</v>
      </c>
      <c r="E120" s="131">
        <v>4973165005</v>
      </c>
      <c r="F120" s="132">
        <v>4491848725</v>
      </c>
      <c r="G120" s="133">
        <f t="shared" si="0"/>
        <v>90.321731140710455</v>
      </c>
      <c r="H120" s="129">
        <f t="shared" si="1"/>
        <v>17.854158666824109</v>
      </c>
      <c r="J120" s="1"/>
    </row>
    <row r="121" spans="1:10">
      <c r="C121" s="134"/>
      <c r="D121" s="130" t="s">
        <v>111</v>
      </c>
      <c r="E121" s="131"/>
      <c r="F121" s="132"/>
      <c r="G121" s="128"/>
      <c r="H121" s="129"/>
      <c r="J121" s="1"/>
    </row>
    <row r="122" spans="1:10">
      <c r="C122" s="134"/>
      <c r="D122" s="130" t="s">
        <v>112</v>
      </c>
      <c r="E122" s="131"/>
      <c r="F122" s="132"/>
      <c r="G122" s="128"/>
      <c r="H122" s="129"/>
      <c r="J122" s="1"/>
    </row>
    <row r="123" spans="1:10">
      <c r="C123" s="134"/>
      <c r="D123" s="130"/>
      <c r="E123" s="135"/>
      <c r="F123" s="136"/>
      <c r="G123" s="128"/>
      <c r="H123" s="129"/>
      <c r="J123" s="1"/>
    </row>
    <row r="124" spans="1:10">
      <c r="C124" s="124">
        <v>2</v>
      </c>
      <c r="D124" s="137" t="s">
        <v>113</v>
      </c>
      <c r="E124" s="138">
        <f>SUM(E125:E130)</f>
        <v>17682627898</v>
      </c>
      <c r="F124" s="139">
        <f>SUM(F125:F129)</f>
        <v>1326516062</v>
      </c>
      <c r="G124" s="128">
        <f t="shared" si="0"/>
        <v>7.5018038588598932</v>
      </c>
      <c r="H124" s="129">
        <f t="shared" si="1"/>
        <v>63.482398798328724</v>
      </c>
      <c r="J124" s="1"/>
    </row>
    <row r="125" spans="1:10">
      <c r="C125" s="140"/>
      <c r="D125" s="130" t="s">
        <v>114</v>
      </c>
      <c r="E125" s="131">
        <v>17151600000</v>
      </c>
      <c r="F125" s="136">
        <v>801666600</v>
      </c>
      <c r="G125" s="133">
        <f t="shared" si="0"/>
        <v>4.6740047575736376</v>
      </c>
      <c r="H125" s="129">
        <f t="shared" si="1"/>
        <v>61.575955650379697</v>
      </c>
      <c r="J125" s="1"/>
    </row>
    <row r="126" spans="1:10">
      <c r="C126" s="140"/>
      <c r="D126" s="130" t="s">
        <v>115</v>
      </c>
      <c r="E126" s="131">
        <v>179977898</v>
      </c>
      <c r="F126" s="136">
        <v>173999462</v>
      </c>
      <c r="G126" s="133">
        <f t="shared" si="0"/>
        <v>96.678238791298696</v>
      </c>
      <c r="H126" s="129">
        <f t="shared" si="1"/>
        <v>0.64613861478209389</v>
      </c>
      <c r="J126" s="1"/>
    </row>
    <row r="127" spans="1:10">
      <c r="C127" s="140"/>
      <c r="D127" s="130" t="s">
        <v>116</v>
      </c>
      <c r="E127" s="131">
        <v>350850000</v>
      </c>
      <c r="F127" s="136">
        <v>350850000</v>
      </c>
      <c r="G127" s="133">
        <f t="shared" si="0"/>
        <v>100</v>
      </c>
      <c r="H127" s="129">
        <f t="shared" si="1"/>
        <v>1.2595865132078476</v>
      </c>
      <c r="J127" s="1"/>
    </row>
    <row r="128" spans="1:10">
      <c r="C128" s="125"/>
      <c r="D128" s="130" t="s">
        <v>117</v>
      </c>
      <c r="E128" s="131"/>
      <c r="F128" s="136"/>
      <c r="G128" s="128"/>
      <c r="H128" s="129"/>
      <c r="J128" s="1"/>
    </row>
    <row r="129" spans="2:10">
      <c r="C129" s="140"/>
      <c r="D129" s="130" t="s">
        <v>118</v>
      </c>
      <c r="E129" s="131">
        <v>200000</v>
      </c>
      <c r="F129" s="136">
        <v>0</v>
      </c>
      <c r="G129" s="128">
        <f>F129/E129*100</f>
        <v>0</v>
      </c>
      <c r="H129" s="129">
        <f t="shared" si="1"/>
        <v>7.1801995907530146E-4</v>
      </c>
      <c r="J129" s="1"/>
    </row>
    <row r="130" spans="2:10">
      <c r="C130" s="140"/>
      <c r="D130" s="130" t="s">
        <v>119</v>
      </c>
      <c r="E130" s="131"/>
      <c r="F130" s="136"/>
      <c r="G130" s="133"/>
      <c r="H130" s="129"/>
      <c r="J130" s="1"/>
    </row>
    <row r="131" spans="2:10">
      <c r="C131" s="141"/>
      <c r="D131" s="141"/>
      <c r="E131" s="142"/>
      <c r="F131" s="143"/>
      <c r="G131" s="144"/>
      <c r="H131" s="129"/>
      <c r="J131" s="1"/>
    </row>
    <row r="132" spans="2:10">
      <c r="C132" s="145" t="s">
        <v>120</v>
      </c>
      <c r="D132" s="146"/>
      <c r="E132" s="147">
        <f>E118+E124</f>
        <v>27854378903</v>
      </c>
      <c r="F132" s="148">
        <f>F118+F124</f>
        <v>10716581403</v>
      </c>
      <c r="G132" s="149">
        <f>F132/E132*100</f>
        <v>38.473596702045981</v>
      </c>
      <c r="H132" s="150">
        <f t="shared" si="1"/>
        <v>100</v>
      </c>
      <c r="J132" s="1"/>
    </row>
    <row r="133" spans="2:10">
      <c r="C133" s="151"/>
      <c r="D133" s="151"/>
      <c r="E133" s="152"/>
      <c r="F133" s="153"/>
      <c r="G133" s="154"/>
      <c r="H133" s="155"/>
      <c r="J133" s="1"/>
    </row>
    <row r="134" spans="2:10">
      <c r="C134" s="53" t="s">
        <v>121</v>
      </c>
      <c r="D134" s="10"/>
      <c r="E134" s="10"/>
      <c r="F134" s="10"/>
      <c r="G134" s="10"/>
      <c r="J134" s="1"/>
    </row>
    <row r="135" spans="2:10">
      <c r="B135" s="12"/>
      <c r="J135" s="1"/>
    </row>
    <row r="136" spans="2:10" ht="31.5">
      <c r="C136" s="34" t="s">
        <v>87</v>
      </c>
      <c r="D136" s="34" t="s">
        <v>73</v>
      </c>
      <c r="E136" s="98">
        <v>2021</v>
      </c>
      <c r="F136" s="98">
        <v>2022</v>
      </c>
      <c r="G136" s="37" t="s">
        <v>92</v>
      </c>
      <c r="J136" s="1"/>
    </row>
    <row r="137" spans="2:10" ht="30" customHeight="1">
      <c r="C137" s="72"/>
      <c r="D137" s="72"/>
      <c r="E137" s="156"/>
      <c r="F137" s="157"/>
      <c r="G137" s="74"/>
      <c r="J137" s="1"/>
    </row>
    <row r="138" spans="2:10">
      <c r="C138" s="124">
        <v>1</v>
      </c>
      <c r="D138" s="158" t="s">
        <v>108</v>
      </c>
      <c r="E138" s="159">
        <f>SUM(E139:E140)</f>
        <v>8904487238</v>
      </c>
      <c r="F138" s="127">
        <f>SUM(F139:F140)</f>
        <v>9390065341</v>
      </c>
      <c r="G138" s="160">
        <f>F138/E138*100</f>
        <v>105.45318433303818</v>
      </c>
      <c r="J138" s="1"/>
    </row>
    <row r="139" spans="2:10">
      <c r="C139" s="124"/>
      <c r="D139" s="161" t="s">
        <v>109</v>
      </c>
      <c r="E139" s="108">
        <v>4621748279</v>
      </c>
      <c r="F139" s="132">
        <v>4898216616</v>
      </c>
      <c r="G139" s="162">
        <f>F139/E139*100</f>
        <v>105.9818994958293</v>
      </c>
    </row>
    <row r="140" spans="2:10">
      <c r="C140" s="134"/>
      <c r="D140" s="130" t="s">
        <v>110</v>
      </c>
      <c r="E140" s="108">
        <v>4282738959</v>
      </c>
      <c r="F140" s="132">
        <v>4491848725</v>
      </c>
      <c r="G140" s="162">
        <f>F140/E140*100</f>
        <v>104.88261759593271</v>
      </c>
      <c r="J140" s="1"/>
    </row>
    <row r="141" spans="2:10">
      <c r="C141" s="134"/>
      <c r="D141" s="161" t="s">
        <v>111</v>
      </c>
      <c r="E141" s="108"/>
      <c r="F141" s="132"/>
      <c r="G141" s="162"/>
      <c r="J141" s="1"/>
    </row>
    <row r="142" spans="2:10">
      <c r="C142" s="134"/>
      <c r="D142" s="161" t="s">
        <v>112</v>
      </c>
      <c r="E142" s="108"/>
      <c r="F142" s="132"/>
      <c r="G142" s="162"/>
      <c r="J142" s="1"/>
    </row>
    <row r="143" spans="2:10">
      <c r="C143" s="134"/>
      <c r="D143" s="161"/>
      <c r="E143" s="163"/>
      <c r="F143" s="163"/>
      <c r="G143" s="162"/>
      <c r="J143" s="1"/>
    </row>
    <row r="144" spans="2:10">
      <c r="C144" s="124">
        <v>2</v>
      </c>
      <c r="D144" s="137" t="s">
        <v>113</v>
      </c>
      <c r="E144" s="164">
        <f>SUM(E145:E147)</f>
        <v>31632794680</v>
      </c>
      <c r="F144" s="139">
        <f>SUM(F145:F149)</f>
        <v>1326516062</v>
      </c>
      <c r="G144" s="160">
        <f>F144/E144*100</f>
        <v>4.1934836154034052</v>
      </c>
      <c r="J144" s="1"/>
    </row>
    <row r="145" spans="1:10">
      <c r="C145" s="140"/>
      <c r="D145" s="161" t="s">
        <v>114</v>
      </c>
      <c r="E145" s="165">
        <v>31234102680</v>
      </c>
      <c r="F145" s="136">
        <v>801666600</v>
      </c>
      <c r="G145" s="162">
        <f>F145/E145*100</f>
        <v>2.5666388057094007</v>
      </c>
      <c r="J145" s="1"/>
    </row>
    <row r="146" spans="1:10">
      <c r="C146" s="140"/>
      <c r="D146" s="161" t="s">
        <v>115</v>
      </c>
      <c r="E146" s="165">
        <v>269300000</v>
      </c>
      <c r="F146" s="136">
        <v>173999462</v>
      </c>
      <c r="G146" s="162">
        <f>F146/E146*100</f>
        <v>64.6117571481619</v>
      </c>
      <c r="J146" s="1"/>
    </row>
    <row r="147" spans="1:10">
      <c r="C147" s="140"/>
      <c r="D147" s="161" t="s">
        <v>116</v>
      </c>
      <c r="E147" s="165">
        <v>129392000</v>
      </c>
      <c r="F147" s="136">
        <v>350850000</v>
      </c>
      <c r="G147" s="162">
        <f>F147/E147*100</f>
        <v>271.1527760603438</v>
      </c>
      <c r="J147" s="1"/>
    </row>
    <row r="148" spans="1:10">
      <c r="C148" s="125"/>
      <c r="D148" s="161" t="s">
        <v>117</v>
      </c>
      <c r="E148" s="166"/>
      <c r="F148" s="163"/>
      <c r="G148" s="162"/>
      <c r="J148" s="1"/>
    </row>
    <row r="149" spans="1:10">
      <c r="C149" s="140"/>
      <c r="D149" s="161" t="s">
        <v>118</v>
      </c>
      <c r="E149" s="166"/>
      <c r="F149" s="163"/>
      <c r="G149" s="162"/>
      <c r="J149" s="1"/>
    </row>
    <row r="150" spans="1:10">
      <c r="C150" s="140"/>
      <c r="D150" s="161" t="s">
        <v>119</v>
      </c>
      <c r="E150" s="167"/>
      <c r="F150" s="163"/>
      <c r="G150" s="162"/>
      <c r="J150" s="1"/>
    </row>
    <row r="151" spans="1:10">
      <c r="C151" s="141"/>
      <c r="D151" s="168"/>
      <c r="E151" s="169"/>
      <c r="F151" s="170"/>
      <c r="G151" s="171"/>
      <c r="J151" s="1"/>
    </row>
    <row r="152" spans="1:10">
      <c r="C152" s="145" t="s">
        <v>120</v>
      </c>
      <c r="D152" s="146"/>
      <c r="E152" s="172">
        <f>E138+E144</f>
        <v>40537281918</v>
      </c>
      <c r="F152" s="173">
        <f>F138+F144</f>
        <v>10716581403</v>
      </c>
      <c r="G152" s="174">
        <f>F152/E152*100</f>
        <v>26.436359064916619</v>
      </c>
      <c r="J152" s="1"/>
    </row>
    <row r="153" spans="1:10">
      <c r="C153" s="151"/>
      <c r="D153" s="175"/>
      <c r="E153" s="176"/>
      <c r="F153" s="177"/>
      <c r="G153" s="178"/>
      <c r="J153" s="1"/>
    </row>
    <row r="154" spans="1:10" ht="30" customHeight="1">
      <c r="A154" s="21"/>
      <c r="B154" s="21"/>
      <c r="C154" s="179" t="s">
        <v>122</v>
      </c>
      <c r="D154" s="179"/>
      <c r="E154" s="179"/>
      <c r="F154" s="179"/>
      <c r="G154" s="179"/>
      <c r="H154" s="179"/>
      <c r="I154" s="21"/>
      <c r="J154" s="1"/>
    </row>
    <row r="155" spans="1:10">
      <c r="A155" s="21"/>
      <c r="B155" s="180"/>
      <c r="C155" s="21"/>
      <c r="D155" s="21"/>
      <c r="E155" s="181"/>
      <c r="F155" s="182"/>
      <c r="G155" s="183"/>
      <c r="H155" s="21"/>
      <c r="I155" s="21"/>
      <c r="J155" s="1"/>
    </row>
    <row r="156" spans="1:10">
      <c r="A156" s="21"/>
      <c r="B156" s="21"/>
      <c r="C156" s="184" t="s">
        <v>87</v>
      </c>
      <c r="D156" s="185" t="s">
        <v>73</v>
      </c>
      <c r="E156" s="186" t="s">
        <v>88</v>
      </c>
      <c r="F156" s="187" t="s">
        <v>106</v>
      </c>
      <c r="G156" s="188" t="s">
        <v>92</v>
      </c>
      <c r="H156" s="185" t="s">
        <v>107</v>
      </c>
      <c r="I156" s="21"/>
      <c r="J156" s="1"/>
    </row>
    <row r="157" spans="1:10" s="193" customFormat="1" ht="30" customHeight="1">
      <c r="A157" s="21"/>
      <c r="B157" s="21"/>
      <c r="C157" s="184"/>
      <c r="D157" s="189"/>
      <c r="E157" s="190" t="s">
        <v>91</v>
      </c>
      <c r="F157" s="191" t="s">
        <v>91</v>
      </c>
      <c r="G157" s="192"/>
      <c r="H157" s="189"/>
      <c r="I157" s="21"/>
    </row>
    <row r="158" spans="1:10" s="193" customFormat="1">
      <c r="A158" s="21"/>
      <c r="B158" s="21"/>
      <c r="C158" s="194"/>
      <c r="D158" s="195"/>
      <c r="E158" s="196"/>
      <c r="F158" s="197"/>
      <c r="G158" s="198"/>
      <c r="H158" s="199"/>
      <c r="I158" s="21"/>
    </row>
    <row r="159" spans="1:10" s="193" customFormat="1" ht="12.75" customHeight="1">
      <c r="A159" s="21"/>
      <c r="B159" s="21"/>
      <c r="C159" s="124">
        <v>1</v>
      </c>
      <c r="D159" s="200" t="s">
        <v>123</v>
      </c>
      <c r="E159" s="201">
        <f>E160+E169+E184+E191+E196+E205+E210+E214+E220</f>
        <v>1717180200</v>
      </c>
      <c r="F159" s="202">
        <f>F160+F169+F184+F191+F196+F205+F210+F214+F220</f>
        <v>1671066800</v>
      </c>
      <c r="G159" s="203">
        <f>F159/E159*100</f>
        <v>97.314585854181175</v>
      </c>
      <c r="H159" s="129">
        <f>E159/$E$132*100</f>
        <v>6.1648482846445898</v>
      </c>
      <c r="I159" s="21"/>
      <c r="J159" s="204"/>
    </row>
    <row r="160" spans="1:10" s="193" customFormat="1" ht="31.5">
      <c r="A160" s="21"/>
      <c r="B160" s="21"/>
      <c r="C160" s="125"/>
      <c r="D160" s="200" t="s">
        <v>124</v>
      </c>
      <c r="E160" s="201">
        <f>E161+E162+E163+E164+E165+E166+E167</f>
        <v>255706080</v>
      </c>
      <c r="F160" s="202">
        <f>F161+F162+F163+F164+F165+F166+F167</f>
        <v>245448865</v>
      </c>
      <c r="G160" s="203">
        <f t="shared" ref="G160:G223" si="2">F160/E160*100</f>
        <v>95.988669882233538</v>
      </c>
      <c r="H160" s="129">
        <f t="shared" ref="H160:H223" si="3">E160/$E$132*100</f>
        <v>0.91801034548452887</v>
      </c>
      <c r="I160" s="21"/>
      <c r="J160" s="204"/>
    </row>
    <row r="161" spans="1:9" s="193" customFormat="1">
      <c r="A161" s="21"/>
      <c r="B161" s="21"/>
      <c r="C161" s="140"/>
      <c r="D161" s="205" t="s">
        <v>125</v>
      </c>
      <c r="E161" s="206">
        <v>37500000</v>
      </c>
      <c r="F161" s="207">
        <v>27876085</v>
      </c>
      <c r="G161" s="208">
        <f t="shared" si="2"/>
        <v>74.336226666666676</v>
      </c>
      <c r="H161" s="209">
        <f t="shared" si="3"/>
        <v>0.13462874232661901</v>
      </c>
      <c r="I161" s="21"/>
    </row>
    <row r="162" spans="1:9" s="193" customFormat="1">
      <c r="A162" s="21"/>
      <c r="B162" s="21"/>
      <c r="C162" s="140"/>
      <c r="D162" s="210" t="s">
        <v>126</v>
      </c>
      <c r="E162" s="206">
        <v>14500000</v>
      </c>
      <c r="F162" s="207">
        <v>13866700</v>
      </c>
      <c r="G162" s="208">
        <f t="shared" si="2"/>
        <v>95.632413793103439</v>
      </c>
      <c r="H162" s="209">
        <f>E162/$E$132*100</f>
        <v>5.2056447032959356E-2</v>
      </c>
      <c r="I162" s="21"/>
    </row>
    <row r="163" spans="1:9" s="193" customFormat="1">
      <c r="A163" s="21"/>
      <c r="B163" s="21"/>
      <c r="C163" s="140"/>
      <c r="D163" s="210" t="s">
        <v>127</v>
      </c>
      <c r="E163" s="206">
        <v>55200000</v>
      </c>
      <c r="F163" s="207">
        <v>55200000</v>
      </c>
      <c r="G163" s="208">
        <f t="shared" si="2"/>
        <v>100</v>
      </c>
      <c r="H163" s="209">
        <f t="shared" si="3"/>
        <v>0.1981735087047832</v>
      </c>
      <c r="I163" s="21"/>
    </row>
    <row r="164" spans="1:9" s="193" customFormat="1">
      <c r="A164" s="21"/>
      <c r="B164" s="21"/>
      <c r="C164" s="140"/>
      <c r="D164" s="210" t="s">
        <v>128</v>
      </c>
      <c r="E164" s="206">
        <v>146000000</v>
      </c>
      <c r="F164" s="207">
        <v>146000000</v>
      </c>
      <c r="G164" s="208">
        <f t="shared" si="2"/>
        <v>100</v>
      </c>
      <c r="H164" s="209">
        <f t="shared" si="3"/>
        <v>0.52415457012497013</v>
      </c>
      <c r="I164" s="21"/>
    </row>
    <row r="165" spans="1:9" s="193" customFormat="1">
      <c r="A165" s="21"/>
      <c r="B165" s="21"/>
      <c r="C165" s="140"/>
      <c r="D165" s="210" t="s">
        <v>129</v>
      </c>
      <c r="E165" s="206">
        <v>2208000</v>
      </c>
      <c r="F165" s="207">
        <v>2208000</v>
      </c>
      <c r="G165" s="208">
        <f t="shared" si="2"/>
        <v>100</v>
      </c>
      <c r="H165" s="209">
        <f t="shared" si="3"/>
        <v>7.9269403481913268E-3</v>
      </c>
      <c r="I165" s="21"/>
    </row>
    <row r="166" spans="1:9" s="193" customFormat="1">
      <c r="A166" s="21"/>
      <c r="B166" s="21"/>
      <c r="C166" s="140"/>
      <c r="D166" s="205" t="s">
        <v>130</v>
      </c>
      <c r="E166" s="206">
        <v>132480</v>
      </c>
      <c r="F166" s="207">
        <v>132480</v>
      </c>
      <c r="G166" s="208">
        <f t="shared" si="2"/>
        <v>100</v>
      </c>
      <c r="H166" s="209">
        <f t="shared" si="3"/>
        <v>4.7561642089147965E-4</v>
      </c>
      <c r="I166" s="21"/>
    </row>
    <row r="167" spans="1:9" s="193" customFormat="1">
      <c r="A167" s="21"/>
      <c r="B167" s="21"/>
      <c r="C167" s="140"/>
      <c r="D167" s="210" t="s">
        <v>131</v>
      </c>
      <c r="E167" s="206">
        <v>165600</v>
      </c>
      <c r="F167" s="207">
        <v>165600</v>
      </c>
      <c r="G167" s="208">
        <f t="shared" si="2"/>
        <v>100</v>
      </c>
      <c r="H167" s="209">
        <f t="shared" si="3"/>
        <v>5.9452052611434953E-4</v>
      </c>
      <c r="I167" s="21"/>
    </row>
    <row r="168" spans="1:9" s="193" customFormat="1">
      <c r="A168" s="21"/>
      <c r="B168" s="21"/>
      <c r="C168" s="140"/>
      <c r="D168" s="211"/>
      <c r="E168" s="206"/>
      <c r="F168" s="207"/>
      <c r="G168" s="203"/>
      <c r="H168" s="129"/>
      <c r="I168" s="21"/>
    </row>
    <row r="169" spans="1:9" s="193" customFormat="1" ht="31.5">
      <c r="A169" s="21"/>
      <c r="B169" s="21"/>
      <c r="C169" s="140"/>
      <c r="D169" s="200" t="s">
        <v>132</v>
      </c>
      <c r="E169" s="201">
        <f>SUM(E170:E182)</f>
        <v>205738040</v>
      </c>
      <c r="F169" s="202">
        <f>SUM(F170:F182)</f>
        <v>179577040</v>
      </c>
      <c r="G169" s="203">
        <f t="shared" si="2"/>
        <v>87.284315530564982</v>
      </c>
      <c r="H169" s="129">
        <f t="shared" si="3"/>
        <v>0.7386200953051637</v>
      </c>
      <c r="I169" s="21"/>
    </row>
    <row r="170" spans="1:9" s="193" customFormat="1">
      <c r="A170" s="21"/>
      <c r="B170" s="21"/>
      <c r="C170" s="140"/>
      <c r="D170" s="205" t="s">
        <v>133</v>
      </c>
      <c r="E170" s="206">
        <v>3200000</v>
      </c>
      <c r="F170" s="207">
        <v>2551000</v>
      </c>
      <c r="G170" s="208">
        <f t="shared" si="2"/>
        <v>79.71875</v>
      </c>
      <c r="H170" s="209">
        <f t="shared" si="3"/>
        <v>1.1488319345204823E-2</v>
      </c>
      <c r="I170" s="21"/>
    </row>
    <row r="171" spans="1:9" s="193" customFormat="1">
      <c r="A171" s="21"/>
      <c r="B171" s="21"/>
      <c r="C171" s="140"/>
      <c r="D171" s="205" t="s">
        <v>125</v>
      </c>
      <c r="E171" s="206">
        <v>20265000</v>
      </c>
      <c r="F171" s="207">
        <v>19915000</v>
      </c>
      <c r="G171" s="208">
        <f t="shared" si="2"/>
        <v>98.272884283246981</v>
      </c>
      <c r="H171" s="209">
        <f t="shared" si="3"/>
        <v>7.275337235330491E-2</v>
      </c>
      <c r="I171" s="21"/>
    </row>
    <row r="172" spans="1:9" s="193" customFormat="1">
      <c r="A172" s="21"/>
      <c r="B172" s="21"/>
      <c r="C172" s="140"/>
      <c r="D172" s="210" t="s">
        <v>126</v>
      </c>
      <c r="E172" s="206">
        <v>11195000</v>
      </c>
      <c r="F172" s="207">
        <v>11138000</v>
      </c>
      <c r="G172" s="208">
        <f t="shared" si="2"/>
        <v>99.490844126842333</v>
      </c>
      <c r="H172" s="209">
        <f t="shared" si="3"/>
        <v>4.019116720924E-2</v>
      </c>
      <c r="I172" s="21"/>
    </row>
    <row r="173" spans="1:9" s="193" customFormat="1" ht="31.5">
      <c r="A173" s="21"/>
      <c r="B173" s="21"/>
      <c r="C173" s="140"/>
      <c r="D173" s="205" t="s">
        <v>134</v>
      </c>
      <c r="E173" s="206">
        <v>5600000</v>
      </c>
      <c r="F173" s="207">
        <v>3000000</v>
      </c>
      <c r="G173" s="208">
        <f t="shared" si="2"/>
        <v>53.571428571428569</v>
      </c>
      <c r="H173" s="209">
        <f t="shared" si="3"/>
        <v>2.0104558854108438E-2</v>
      </c>
      <c r="I173" s="21"/>
    </row>
    <row r="174" spans="1:9" s="193" customFormat="1">
      <c r="A174" s="21"/>
      <c r="B174" s="21"/>
      <c r="C174" s="140"/>
      <c r="D174" s="210" t="s">
        <v>127</v>
      </c>
      <c r="E174" s="206">
        <v>27600000</v>
      </c>
      <c r="F174" s="207">
        <v>27600000</v>
      </c>
      <c r="G174" s="208">
        <f t="shared" si="2"/>
        <v>100</v>
      </c>
      <c r="H174" s="209">
        <f t="shared" si="3"/>
        <v>9.9086754352391601E-2</v>
      </c>
      <c r="I174" s="21"/>
    </row>
    <row r="175" spans="1:9" s="193" customFormat="1">
      <c r="A175" s="21"/>
      <c r="B175" s="21"/>
      <c r="C175" s="140"/>
      <c r="D175" s="210" t="s">
        <v>135</v>
      </c>
      <c r="E175" s="206">
        <v>3000000</v>
      </c>
      <c r="F175" s="207">
        <v>3000000</v>
      </c>
      <c r="G175" s="208">
        <f t="shared" si="2"/>
        <v>100</v>
      </c>
      <c r="H175" s="209">
        <f t="shared" si="3"/>
        <v>1.0770299386129521E-2</v>
      </c>
      <c r="I175" s="21"/>
    </row>
    <row r="176" spans="1:9" s="193" customFormat="1">
      <c r="A176" s="21"/>
      <c r="B176" s="21"/>
      <c r="C176" s="140"/>
      <c r="D176" s="210" t="s">
        <v>136</v>
      </c>
      <c r="E176" s="206">
        <v>50000000</v>
      </c>
      <c r="F176" s="207">
        <v>50000000</v>
      </c>
      <c r="G176" s="208">
        <f t="shared" si="2"/>
        <v>100</v>
      </c>
      <c r="H176" s="209">
        <f t="shared" si="3"/>
        <v>0.17950498976882534</v>
      </c>
      <c r="I176" s="21"/>
    </row>
    <row r="177" spans="1:9" s="193" customFormat="1">
      <c r="A177" s="21"/>
      <c r="B177" s="21"/>
      <c r="C177" s="140"/>
      <c r="D177" s="210" t="s">
        <v>137</v>
      </c>
      <c r="E177" s="206">
        <v>5000000</v>
      </c>
      <c r="F177" s="207">
        <v>4995000</v>
      </c>
      <c r="G177" s="208">
        <f t="shared" si="2"/>
        <v>99.9</v>
      </c>
      <c r="H177" s="209">
        <f t="shared" si="3"/>
        <v>1.7950498976882535E-2</v>
      </c>
      <c r="I177" s="21"/>
    </row>
    <row r="178" spans="1:9" s="193" customFormat="1">
      <c r="A178" s="21"/>
      <c r="B178" s="21"/>
      <c r="C178" s="140"/>
      <c r="D178" s="210" t="s">
        <v>129</v>
      </c>
      <c r="E178" s="206">
        <v>1104000</v>
      </c>
      <c r="F178" s="207">
        <v>1104000</v>
      </c>
      <c r="G178" s="208">
        <f t="shared" si="2"/>
        <v>100</v>
      </c>
      <c r="H178" s="209">
        <f t="shared" si="3"/>
        <v>3.9634701740956634E-3</v>
      </c>
      <c r="I178" s="21"/>
    </row>
    <row r="179" spans="1:9" s="193" customFormat="1">
      <c r="A179" s="21"/>
      <c r="B179" s="21"/>
      <c r="C179" s="140"/>
      <c r="D179" s="205" t="s">
        <v>130</v>
      </c>
      <c r="E179" s="206">
        <v>66240</v>
      </c>
      <c r="F179" s="207">
        <v>66240</v>
      </c>
      <c r="G179" s="208">
        <f t="shared" si="2"/>
        <v>100</v>
      </c>
      <c r="H179" s="209">
        <f t="shared" si="3"/>
        <v>2.3780821044573982E-4</v>
      </c>
      <c r="I179" s="21"/>
    </row>
    <row r="180" spans="1:9" s="193" customFormat="1">
      <c r="A180" s="21"/>
      <c r="B180" s="21"/>
      <c r="C180" s="140"/>
      <c r="D180" s="210" t="s">
        <v>131</v>
      </c>
      <c r="E180" s="206">
        <v>82800</v>
      </c>
      <c r="F180" s="207">
        <v>82800</v>
      </c>
      <c r="G180" s="208">
        <f t="shared" si="2"/>
        <v>100</v>
      </c>
      <c r="H180" s="209">
        <f t="shared" si="3"/>
        <v>2.9726026305717477E-4</v>
      </c>
      <c r="I180" s="21"/>
    </row>
    <row r="181" spans="1:9" s="193" customFormat="1">
      <c r="A181" s="21"/>
      <c r="B181" s="21"/>
      <c r="C181" s="140"/>
      <c r="D181" s="210" t="s">
        <v>138</v>
      </c>
      <c r="E181" s="206">
        <v>1125000</v>
      </c>
      <c r="F181" s="207">
        <v>1125000</v>
      </c>
      <c r="G181" s="208">
        <f t="shared" si="2"/>
        <v>100</v>
      </c>
      <c r="H181" s="209">
        <f t="shared" si="3"/>
        <v>4.0388622697985705E-3</v>
      </c>
      <c r="I181" s="21"/>
    </row>
    <row r="182" spans="1:9" s="193" customFormat="1">
      <c r="A182" s="21"/>
      <c r="B182" s="21"/>
      <c r="C182" s="140"/>
      <c r="D182" s="210" t="s">
        <v>139</v>
      </c>
      <c r="E182" s="206">
        <v>77500000</v>
      </c>
      <c r="F182" s="207">
        <v>55000000</v>
      </c>
      <c r="G182" s="208">
        <f t="shared" si="2"/>
        <v>70.967741935483872</v>
      </c>
      <c r="H182" s="209">
        <f t="shared" si="3"/>
        <v>0.27823273414167932</v>
      </c>
      <c r="I182" s="21"/>
    </row>
    <row r="183" spans="1:9" s="193" customFormat="1">
      <c r="A183" s="21"/>
      <c r="B183" s="21"/>
      <c r="C183" s="140"/>
      <c r="D183" s="211"/>
      <c r="E183" s="206"/>
      <c r="F183" s="207"/>
      <c r="G183" s="203"/>
      <c r="H183" s="129"/>
      <c r="I183" s="21"/>
    </row>
    <row r="184" spans="1:9" s="193" customFormat="1" ht="31.5">
      <c r="A184" s="21"/>
      <c r="B184" s="21"/>
      <c r="C184" s="140"/>
      <c r="D184" s="200" t="s">
        <v>140</v>
      </c>
      <c r="E184" s="201">
        <f>SUM(E185:E189)</f>
        <v>490300000</v>
      </c>
      <c r="F184" s="202">
        <f>SUM(F185:F189)</f>
        <v>486570750</v>
      </c>
      <c r="G184" s="203">
        <f t="shared" si="2"/>
        <v>99.23939424841933</v>
      </c>
      <c r="H184" s="129">
        <f t="shared" si="3"/>
        <v>1.7602259296731013</v>
      </c>
      <c r="I184" s="21"/>
    </row>
    <row r="185" spans="1:9" s="193" customFormat="1">
      <c r="A185" s="21"/>
      <c r="B185" s="21"/>
      <c r="C185" s="140"/>
      <c r="D185" s="205" t="s">
        <v>125</v>
      </c>
      <c r="E185" s="206">
        <v>3200000</v>
      </c>
      <c r="F185" s="207">
        <v>680000</v>
      </c>
      <c r="G185" s="208">
        <f t="shared" si="2"/>
        <v>21.25</v>
      </c>
      <c r="H185" s="209">
        <f t="shared" si="3"/>
        <v>1.1488319345204823E-2</v>
      </c>
      <c r="I185" s="21"/>
    </row>
    <row r="186" spans="1:9" s="193" customFormat="1">
      <c r="A186" s="21"/>
      <c r="B186" s="21"/>
      <c r="C186" s="140"/>
      <c r="D186" s="210" t="s">
        <v>126</v>
      </c>
      <c r="E186" s="206">
        <v>12100000</v>
      </c>
      <c r="F186" s="207">
        <v>11521750</v>
      </c>
      <c r="G186" s="208">
        <f t="shared" si="2"/>
        <v>95.221074380165291</v>
      </c>
      <c r="H186" s="209">
        <f t="shared" si="3"/>
        <v>4.3440207524055738E-2</v>
      </c>
      <c r="I186" s="21"/>
    </row>
    <row r="187" spans="1:9" s="193" customFormat="1" ht="31.5">
      <c r="A187" s="21"/>
      <c r="B187" s="21"/>
      <c r="C187" s="140"/>
      <c r="D187" s="205" t="s">
        <v>141</v>
      </c>
      <c r="E187" s="206">
        <v>200000000</v>
      </c>
      <c r="F187" s="207">
        <v>200000000</v>
      </c>
      <c r="G187" s="208">
        <f t="shared" si="2"/>
        <v>100</v>
      </c>
      <c r="H187" s="209">
        <f t="shared" si="3"/>
        <v>0.71801995907530136</v>
      </c>
      <c r="I187" s="21"/>
    </row>
    <row r="188" spans="1:9" s="193" customFormat="1" ht="31.5">
      <c r="A188" s="21"/>
      <c r="B188" s="21"/>
      <c r="C188" s="140"/>
      <c r="D188" s="205" t="s">
        <v>142</v>
      </c>
      <c r="E188" s="206">
        <v>175000000</v>
      </c>
      <c r="F188" s="207">
        <v>174669000</v>
      </c>
      <c r="G188" s="208">
        <f t="shared" si="2"/>
        <v>99.810857142857145</v>
      </c>
      <c r="H188" s="209">
        <f t="shared" si="3"/>
        <v>0.62826746419088875</v>
      </c>
      <c r="I188" s="21"/>
    </row>
    <row r="189" spans="1:9" s="193" customFormat="1" ht="47.25">
      <c r="A189" s="21"/>
      <c r="B189" s="21"/>
      <c r="C189" s="140"/>
      <c r="D189" s="205" t="s">
        <v>143</v>
      </c>
      <c r="E189" s="206">
        <v>100000000</v>
      </c>
      <c r="F189" s="207">
        <v>99700000</v>
      </c>
      <c r="G189" s="208">
        <f t="shared" si="2"/>
        <v>99.7</v>
      </c>
      <c r="H189" s="209">
        <f t="shared" si="3"/>
        <v>0.35900997953765068</v>
      </c>
      <c r="I189" s="21"/>
    </row>
    <row r="190" spans="1:9" s="193" customFormat="1">
      <c r="A190" s="21"/>
      <c r="B190" s="21"/>
      <c r="C190" s="140"/>
      <c r="D190" s="211"/>
      <c r="E190" s="206"/>
      <c r="F190" s="207"/>
      <c r="G190" s="203"/>
      <c r="H190" s="129"/>
      <c r="I190" s="21"/>
    </row>
    <row r="191" spans="1:9" s="193" customFormat="1">
      <c r="A191" s="21"/>
      <c r="B191" s="21"/>
      <c r="C191" s="140"/>
      <c r="D191" s="200" t="s">
        <v>144</v>
      </c>
      <c r="E191" s="201">
        <f>SUM(E192:E194)</f>
        <v>101850000</v>
      </c>
      <c r="F191" s="202">
        <f>SUM(F192:F194)</f>
        <v>101265385</v>
      </c>
      <c r="G191" s="203">
        <f t="shared" si="2"/>
        <v>99.426003927344127</v>
      </c>
      <c r="H191" s="129">
        <f t="shared" si="3"/>
        <v>0.36565166415909722</v>
      </c>
      <c r="I191" s="21"/>
    </row>
    <row r="192" spans="1:9" s="193" customFormat="1">
      <c r="A192" s="21"/>
      <c r="B192" s="21"/>
      <c r="C192" s="140"/>
      <c r="D192" s="205" t="s">
        <v>125</v>
      </c>
      <c r="E192" s="206">
        <v>400000</v>
      </c>
      <c r="F192" s="207">
        <v>200000</v>
      </c>
      <c r="G192" s="208">
        <f t="shared" si="2"/>
        <v>50</v>
      </c>
      <c r="H192" s="209">
        <f t="shared" si="3"/>
        <v>1.4360399181506029E-3</v>
      </c>
      <c r="I192" s="21"/>
    </row>
    <row r="193" spans="1:9" s="193" customFormat="1">
      <c r="A193" s="21"/>
      <c r="B193" s="21"/>
      <c r="C193" s="140"/>
      <c r="D193" s="210" t="s">
        <v>126</v>
      </c>
      <c r="E193" s="206">
        <v>1450000</v>
      </c>
      <c r="F193" s="207">
        <v>1383500</v>
      </c>
      <c r="G193" s="208">
        <f t="shared" si="2"/>
        <v>95.41379310344827</v>
      </c>
      <c r="H193" s="209">
        <f t="shared" si="3"/>
        <v>5.2056447032959351E-3</v>
      </c>
      <c r="I193" s="21"/>
    </row>
    <row r="194" spans="1:9" s="193" customFormat="1" ht="31.5">
      <c r="A194" s="21"/>
      <c r="B194" s="21"/>
      <c r="C194" s="140"/>
      <c r="D194" s="205" t="s">
        <v>142</v>
      </c>
      <c r="E194" s="206">
        <v>100000000</v>
      </c>
      <c r="F194" s="207">
        <v>99681885</v>
      </c>
      <c r="G194" s="208">
        <f t="shared" si="2"/>
        <v>99.681885000000008</v>
      </c>
      <c r="H194" s="209">
        <f t="shared" si="3"/>
        <v>0.35900997953765068</v>
      </c>
      <c r="I194" s="21"/>
    </row>
    <row r="195" spans="1:9" s="193" customFormat="1">
      <c r="A195" s="21"/>
      <c r="B195" s="21"/>
      <c r="C195" s="140"/>
      <c r="D195" s="211"/>
      <c r="E195" s="206"/>
      <c r="F195" s="207"/>
      <c r="G195" s="203"/>
      <c r="H195" s="209"/>
      <c r="I195" s="21"/>
    </row>
    <row r="196" spans="1:9" s="193" customFormat="1" ht="31.5">
      <c r="A196" s="21"/>
      <c r="B196" s="21"/>
      <c r="C196" s="140"/>
      <c r="D196" s="200" t="s">
        <v>145</v>
      </c>
      <c r="E196" s="201">
        <f>SUM(E197:E203)</f>
        <v>186303040</v>
      </c>
      <c r="F196" s="202">
        <f>SUM(F197:F203)</f>
        <v>183898620</v>
      </c>
      <c r="G196" s="203">
        <f t="shared" si="2"/>
        <v>98.709403775697908</v>
      </c>
      <c r="H196" s="129">
        <f t="shared" si="3"/>
        <v>0.66884650578202121</v>
      </c>
      <c r="I196" s="21"/>
    </row>
    <row r="197" spans="1:9" s="193" customFormat="1">
      <c r="A197" s="21"/>
      <c r="B197" s="21"/>
      <c r="C197" s="140"/>
      <c r="D197" s="205" t="s">
        <v>146</v>
      </c>
      <c r="E197" s="206">
        <v>600000</v>
      </c>
      <c r="F197" s="207">
        <v>600000</v>
      </c>
      <c r="G197" s="208">
        <f t="shared" si="2"/>
        <v>100</v>
      </c>
      <c r="H197" s="209">
        <f t="shared" si="3"/>
        <v>2.1540598772259042E-3</v>
      </c>
      <c r="I197" s="21"/>
    </row>
    <row r="198" spans="1:9" s="193" customFormat="1">
      <c r="A198" s="21"/>
      <c r="B198" s="21"/>
      <c r="C198" s="140"/>
      <c r="D198" s="210" t="s">
        <v>126</v>
      </c>
      <c r="E198" s="206">
        <v>6850000</v>
      </c>
      <c r="F198" s="207">
        <v>6850000</v>
      </c>
      <c r="G198" s="208">
        <f t="shared" si="2"/>
        <v>100</v>
      </c>
      <c r="H198" s="209">
        <f t="shared" si="3"/>
        <v>2.4592183598329074E-2</v>
      </c>
      <c r="I198" s="21"/>
    </row>
    <row r="199" spans="1:9" s="193" customFormat="1">
      <c r="A199" s="21"/>
      <c r="B199" s="21"/>
      <c r="C199" s="140"/>
      <c r="D199" s="210" t="s">
        <v>127</v>
      </c>
      <c r="E199" s="206">
        <v>27600000</v>
      </c>
      <c r="F199" s="207">
        <v>25300000</v>
      </c>
      <c r="G199" s="208">
        <f t="shared" si="2"/>
        <v>91.666666666666657</v>
      </c>
      <c r="H199" s="209">
        <f t="shared" si="3"/>
        <v>9.9086754352391601E-2</v>
      </c>
      <c r="I199" s="21"/>
    </row>
    <row r="200" spans="1:9" s="193" customFormat="1">
      <c r="A200" s="21"/>
      <c r="B200" s="21"/>
      <c r="C200" s="140"/>
      <c r="D200" s="210" t="s">
        <v>129</v>
      </c>
      <c r="E200" s="206">
        <v>1104000</v>
      </c>
      <c r="F200" s="207">
        <v>1012000</v>
      </c>
      <c r="G200" s="208">
        <f t="shared" si="2"/>
        <v>91.666666666666657</v>
      </c>
      <c r="H200" s="209">
        <f t="shared" si="3"/>
        <v>3.9634701740956634E-3</v>
      </c>
      <c r="I200" s="21"/>
    </row>
    <row r="201" spans="1:9" s="193" customFormat="1">
      <c r="A201" s="21"/>
      <c r="B201" s="21"/>
      <c r="C201" s="140"/>
      <c r="D201" s="205" t="s">
        <v>130</v>
      </c>
      <c r="E201" s="206">
        <v>66240</v>
      </c>
      <c r="F201" s="207">
        <v>60720</v>
      </c>
      <c r="G201" s="208">
        <f t="shared" si="2"/>
        <v>91.666666666666657</v>
      </c>
      <c r="H201" s="209">
        <f t="shared" si="3"/>
        <v>2.3780821044573982E-4</v>
      </c>
      <c r="I201" s="21"/>
    </row>
    <row r="202" spans="1:9" s="193" customFormat="1">
      <c r="A202" s="21"/>
      <c r="B202" s="21"/>
      <c r="C202" s="140"/>
      <c r="D202" s="210" t="s">
        <v>131</v>
      </c>
      <c r="E202" s="206">
        <v>82800</v>
      </c>
      <c r="F202" s="212">
        <v>75900</v>
      </c>
      <c r="G202" s="208">
        <f t="shared" si="2"/>
        <v>91.666666666666657</v>
      </c>
      <c r="H202" s="209">
        <f t="shared" si="3"/>
        <v>2.9726026305717477E-4</v>
      </c>
      <c r="I202" s="21"/>
    </row>
    <row r="203" spans="1:9" s="193" customFormat="1" ht="31.5">
      <c r="A203" s="21"/>
      <c r="B203" s="21"/>
      <c r="C203" s="140"/>
      <c r="D203" s="205" t="s">
        <v>142</v>
      </c>
      <c r="E203" s="206">
        <v>150000000</v>
      </c>
      <c r="F203" s="207">
        <v>150000000</v>
      </c>
      <c r="G203" s="208">
        <f t="shared" si="2"/>
        <v>100</v>
      </c>
      <c r="H203" s="209">
        <f t="shared" si="3"/>
        <v>0.53851496930647602</v>
      </c>
      <c r="I203" s="21"/>
    </row>
    <row r="204" spans="1:9" s="193" customFormat="1">
      <c r="A204" s="21"/>
      <c r="B204" s="21"/>
      <c r="C204" s="140"/>
      <c r="D204" s="211"/>
      <c r="E204" s="206"/>
      <c r="F204" s="207"/>
      <c r="G204" s="203"/>
      <c r="H204" s="129">
        <f t="shared" si="3"/>
        <v>0</v>
      </c>
      <c r="I204" s="21"/>
    </row>
    <row r="205" spans="1:9" s="193" customFormat="1">
      <c r="A205" s="21"/>
      <c r="B205" s="21"/>
      <c r="C205" s="140"/>
      <c r="D205" s="213" t="s">
        <v>147</v>
      </c>
      <c r="E205" s="201">
        <f>E206+E207+E208</f>
        <v>204650000</v>
      </c>
      <c r="F205" s="202">
        <f>F206+F207+F208</f>
        <v>204315000</v>
      </c>
      <c r="G205" s="203">
        <f t="shared" si="2"/>
        <v>99.836305888101634</v>
      </c>
      <c r="H205" s="129">
        <f t="shared" si="3"/>
        <v>0.73471392312380213</v>
      </c>
      <c r="I205" s="21"/>
    </row>
    <row r="206" spans="1:9" s="193" customFormat="1">
      <c r="A206" s="21"/>
      <c r="B206" s="21"/>
      <c r="C206" s="140"/>
      <c r="D206" s="205" t="s">
        <v>125</v>
      </c>
      <c r="E206" s="206">
        <v>900000</v>
      </c>
      <c r="F206" s="207">
        <v>601000</v>
      </c>
      <c r="G206" s="208">
        <f t="shared" si="2"/>
        <v>66.777777777777786</v>
      </c>
      <c r="H206" s="209">
        <f t="shared" si="3"/>
        <v>3.2310898158388565E-3</v>
      </c>
      <c r="I206" s="21"/>
    </row>
    <row r="207" spans="1:9" s="193" customFormat="1">
      <c r="A207" s="21"/>
      <c r="B207" s="21"/>
      <c r="C207" s="140"/>
      <c r="D207" s="210" t="s">
        <v>126</v>
      </c>
      <c r="E207" s="206">
        <v>3750000</v>
      </c>
      <c r="F207" s="207">
        <v>3744000</v>
      </c>
      <c r="G207" s="208">
        <f t="shared" si="2"/>
        <v>99.839999999999989</v>
      </c>
      <c r="H207" s="209">
        <f t="shared" si="3"/>
        <v>1.3462874232661902E-2</v>
      </c>
      <c r="I207" s="21"/>
    </row>
    <row r="208" spans="1:9" s="193" customFormat="1" ht="31.5">
      <c r="A208" s="21"/>
      <c r="B208" s="21"/>
      <c r="C208" s="140"/>
      <c r="D208" s="205" t="s">
        <v>142</v>
      </c>
      <c r="E208" s="206">
        <v>200000000</v>
      </c>
      <c r="F208" s="207">
        <v>199970000</v>
      </c>
      <c r="G208" s="208">
        <f t="shared" si="2"/>
        <v>99.984999999999999</v>
      </c>
      <c r="H208" s="209">
        <f t="shared" si="3"/>
        <v>0.71801995907530136</v>
      </c>
      <c r="I208" s="21"/>
    </row>
    <row r="209" spans="1:9" s="193" customFormat="1">
      <c r="A209" s="21"/>
      <c r="B209" s="21"/>
      <c r="C209" s="140"/>
      <c r="D209" s="205"/>
      <c r="E209" s="214"/>
      <c r="F209" s="212"/>
      <c r="G209" s="203"/>
      <c r="H209" s="129"/>
      <c r="I209" s="21"/>
    </row>
    <row r="210" spans="1:9" s="193" customFormat="1" ht="31.5">
      <c r="A210" s="21"/>
      <c r="B210" s="21"/>
      <c r="C210" s="140"/>
      <c r="D210" s="200" t="s">
        <v>148</v>
      </c>
      <c r="E210" s="201">
        <f>E211+E212</f>
        <v>37420000</v>
      </c>
      <c r="F210" s="202">
        <f>F211+F212</f>
        <v>37215000</v>
      </c>
      <c r="G210" s="203">
        <f t="shared" si="2"/>
        <v>99.452164617851409</v>
      </c>
      <c r="H210" s="129">
        <f t="shared" si="3"/>
        <v>0.1343415343429889</v>
      </c>
      <c r="I210" s="21"/>
    </row>
    <row r="211" spans="1:9" s="193" customFormat="1">
      <c r="A211" s="21"/>
      <c r="B211" s="21"/>
      <c r="C211" s="140"/>
      <c r="D211" s="210" t="s">
        <v>126</v>
      </c>
      <c r="E211" s="206">
        <v>5920000</v>
      </c>
      <c r="F211" s="207">
        <v>5715000</v>
      </c>
      <c r="G211" s="208">
        <f t="shared" si="2"/>
        <v>96.537162162162161</v>
      </c>
      <c r="H211" s="209">
        <f t="shared" si="3"/>
        <v>2.1253390788628923E-2</v>
      </c>
      <c r="I211" s="21"/>
    </row>
    <row r="212" spans="1:9" s="193" customFormat="1">
      <c r="A212" s="21"/>
      <c r="B212" s="21"/>
      <c r="C212" s="140"/>
      <c r="D212" s="210" t="s">
        <v>128</v>
      </c>
      <c r="E212" s="206">
        <v>31500000</v>
      </c>
      <c r="F212" s="207">
        <v>31500000</v>
      </c>
      <c r="G212" s="208">
        <f t="shared" si="2"/>
        <v>100</v>
      </c>
      <c r="H212" s="209">
        <f t="shared" si="3"/>
        <v>0.11308814355435998</v>
      </c>
      <c r="I212" s="21"/>
    </row>
    <row r="213" spans="1:9" s="193" customFormat="1">
      <c r="A213" s="21"/>
      <c r="B213" s="21"/>
      <c r="C213" s="140"/>
      <c r="D213" s="211"/>
      <c r="E213" s="206"/>
      <c r="F213" s="207"/>
      <c r="G213" s="203"/>
      <c r="H213" s="209"/>
      <c r="I213" s="21"/>
    </row>
    <row r="214" spans="1:9" s="193" customFormat="1" ht="31.5">
      <c r="A214" s="21"/>
      <c r="B214" s="21"/>
      <c r="C214" s="140"/>
      <c r="D214" s="200" t="s">
        <v>149</v>
      </c>
      <c r="E214" s="201">
        <f>E215+E216+E217+E218</f>
        <v>187180000</v>
      </c>
      <c r="F214" s="202">
        <f>F215+F216+F217+F218</f>
        <v>187180000</v>
      </c>
      <c r="G214" s="203">
        <f t="shared" si="2"/>
        <v>100</v>
      </c>
      <c r="H214" s="209">
        <f t="shared" si="3"/>
        <v>0.67199487969857463</v>
      </c>
      <c r="I214" s="21"/>
    </row>
    <row r="215" spans="1:9" s="193" customFormat="1">
      <c r="A215" s="21"/>
      <c r="B215" s="21"/>
      <c r="C215" s="140"/>
      <c r="D215" s="210" t="s">
        <v>126</v>
      </c>
      <c r="E215" s="206">
        <v>2800000</v>
      </c>
      <c r="F215" s="207">
        <v>2800000</v>
      </c>
      <c r="G215" s="208">
        <f t="shared" si="2"/>
        <v>100</v>
      </c>
      <c r="H215" s="209">
        <f t="shared" si="3"/>
        <v>1.0052279427054219E-2</v>
      </c>
      <c r="I215" s="21"/>
    </row>
    <row r="216" spans="1:9" s="193" customFormat="1">
      <c r="A216" s="21"/>
      <c r="B216" s="21"/>
      <c r="C216" s="140"/>
      <c r="D216" s="210" t="s">
        <v>150</v>
      </c>
      <c r="E216" s="206">
        <v>2880000</v>
      </c>
      <c r="F216" s="207">
        <v>2880000</v>
      </c>
      <c r="G216" s="208">
        <f t="shared" si="2"/>
        <v>100</v>
      </c>
      <c r="H216" s="209">
        <f t="shared" si="3"/>
        <v>1.033948741068434E-2</v>
      </c>
      <c r="I216" s="21"/>
    </row>
    <row r="217" spans="1:9" s="193" customFormat="1">
      <c r="A217" s="21"/>
      <c r="B217" s="21"/>
      <c r="C217" s="140"/>
      <c r="D217" s="210" t="s">
        <v>128</v>
      </c>
      <c r="E217" s="206">
        <v>31500000</v>
      </c>
      <c r="F217" s="207">
        <v>31500000</v>
      </c>
      <c r="G217" s="208">
        <f t="shared" si="2"/>
        <v>100</v>
      </c>
      <c r="H217" s="209">
        <f t="shared" si="3"/>
        <v>0.11308814355435998</v>
      </c>
      <c r="I217" s="21"/>
    </row>
    <row r="218" spans="1:9" s="193" customFormat="1" ht="31.5">
      <c r="A218" s="21"/>
      <c r="B218" s="21"/>
      <c r="C218" s="140"/>
      <c r="D218" s="205" t="s">
        <v>142</v>
      </c>
      <c r="E218" s="206">
        <v>150000000</v>
      </c>
      <c r="F218" s="207">
        <v>150000000</v>
      </c>
      <c r="G218" s="208">
        <f t="shared" si="2"/>
        <v>100</v>
      </c>
      <c r="H218" s="209">
        <f t="shared" si="3"/>
        <v>0.53851496930647602</v>
      </c>
      <c r="I218" s="21"/>
    </row>
    <row r="219" spans="1:9" s="193" customFormat="1">
      <c r="A219" s="21"/>
      <c r="B219" s="21"/>
      <c r="C219" s="140"/>
      <c r="D219" s="205"/>
      <c r="E219" s="214"/>
      <c r="F219" s="212"/>
      <c r="G219" s="203"/>
      <c r="H219" s="129"/>
      <c r="I219" s="21"/>
    </row>
    <row r="220" spans="1:9" s="193" customFormat="1">
      <c r="A220" s="21"/>
      <c r="B220" s="21"/>
      <c r="C220" s="140"/>
      <c r="D220" s="213" t="s">
        <v>151</v>
      </c>
      <c r="E220" s="201">
        <f>E221+E222+E223+E224+E225+E226+E227+E228+E229</f>
        <v>48033040</v>
      </c>
      <c r="F220" s="202">
        <f>F221+F222+F223+F224+F225+F226+F227+F228+F229</f>
        <v>45596140</v>
      </c>
      <c r="G220" s="203">
        <f t="shared" si="2"/>
        <v>94.926617178508792</v>
      </c>
      <c r="H220" s="129">
        <f t="shared" si="3"/>
        <v>0.17244340707531158</v>
      </c>
      <c r="I220" s="21"/>
    </row>
    <row r="221" spans="1:9" s="193" customFormat="1">
      <c r="A221" s="21"/>
      <c r="B221" s="21"/>
      <c r="C221" s="140"/>
      <c r="D221" s="210" t="s">
        <v>152</v>
      </c>
      <c r="E221" s="206">
        <v>1155000</v>
      </c>
      <c r="F221" s="207">
        <v>1153900</v>
      </c>
      <c r="G221" s="208">
        <f t="shared" si="2"/>
        <v>99.904761904761912</v>
      </c>
      <c r="H221" s="209">
        <f t="shared" si="3"/>
        <v>4.1465652636598661E-3</v>
      </c>
      <c r="I221" s="21"/>
    </row>
    <row r="222" spans="1:9" s="193" customFormat="1">
      <c r="A222" s="21"/>
      <c r="B222" s="21"/>
      <c r="C222" s="140"/>
      <c r="D222" s="205" t="s">
        <v>125</v>
      </c>
      <c r="E222" s="206">
        <v>320000</v>
      </c>
      <c r="F222" s="207">
        <v>231200</v>
      </c>
      <c r="G222" s="208">
        <f t="shared" si="2"/>
        <v>72.25</v>
      </c>
      <c r="H222" s="209">
        <f t="shared" si="3"/>
        <v>1.1488319345204824E-3</v>
      </c>
      <c r="I222" s="21"/>
    </row>
    <row r="223" spans="1:9" s="193" customFormat="1">
      <c r="A223" s="21"/>
      <c r="B223" s="21"/>
      <c r="C223" s="140"/>
      <c r="D223" s="210" t="s">
        <v>126</v>
      </c>
      <c r="E223" s="206">
        <v>7575000</v>
      </c>
      <c r="F223" s="207">
        <v>7558000</v>
      </c>
      <c r="G223" s="208">
        <f t="shared" si="2"/>
        <v>99.775577557755781</v>
      </c>
      <c r="H223" s="209">
        <f t="shared" si="3"/>
        <v>2.7195005949977043E-2</v>
      </c>
      <c r="I223" s="21"/>
    </row>
    <row r="224" spans="1:9" s="193" customFormat="1">
      <c r="A224" s="21"/>
      <c r="B224" s="21"/>
      <c r="C224" s="140"/>
      <c r="D224" s="210" t="s">
        <v>150</v>
      </c>
      <c r="E224" s="206">
        <v>3080000</v>
      </c>
      <c r="F224" s="207">
        <v>3000000</v>
      </c>
      <c r="G224" s="208">
        <f t="shared" ref="G224:G287" si="4">F224/E224*100</f>
        <v>97.402597402597408</v>
      </c>
      <c r="H224" s="209">
        <f t="shared" ref="H224:H287" si="5">E224/$E$132*100</f>
        <v>1.1057507369759642E-2</v>
      </c>
      <c r="I224" s="21"/>
    </row>
    <row r="225" spans="1:9" s="193" customFormat="1" ht="31.5">
      <c r="A225" s="21"/>
      <c r="B225" s="21"/>
      <c r="C225" s="140"/>
      <c r="D225" s="205" t="s">
        <v>153</v>
      </c>
      <c r="E225" s="206">
        <v>7050000</v>
      </c>
      <c r="F225" s="207">
        <v>4800000</v>
      </c>
      <c r="G225" s="208">
        <f t="shared" si="4"/>
        <v>68.085106382978722</v>
      </c>
      <c r="H225" s="209">
        <f t="shared" si="5"/>
        <v>2.5310203557404376E-2</v>
      </c>
      <c r="I225" s="21"/>
    </row>
    <row r="226" spans="1:9" s="193" customFormat="1">
      <c r="A226" s="21"/>
      <c r="B226" s="21"/>
      <c r="C226" s="140"/>
      <c r="D226" s="210" t="s">
        <v>127</v>
      </c>
      <c r="E226" s="206">
        <v>27600000</v>
      </c>
      <c r="F226" s="207">
        <v>27600000</v>
      </c>
      <c r="G226" s="208">
        <f t="shared" si="4"/>
        <v>100</v>
      </c>
      <c r="H226" s="209">
        <f t="shared" si="5"/>
        <v>9.9086754352391601E-2</v>
      </c>
      <c r="I226" s="21"/>
    </row>
    <row r="227" spans="1:9" s="193" customFormat="1">
      <c r="A227" s="21"/>
      <c r="B227" s="21"/>
      <c r="C227" s="140"/>
      <c r="D227" s="210" t="s">
        <v>129</v>
      </c>
      <c r="E227" s="206">
        <v>1104000</v>
      </c>
      <c r="F227" s="207">
        <v>1104000</v>
      </c>
      <c r="G227" s="208">
        <f t="shared" si="4"/>
        <v>100</v>
      </c>
      <c r="H227" s="209">
        <f t="shared" si="5"/>
        <v>3.9634701740956634E-3</v>
      </c>
      <c r="I227" s="21"/>
    </row>
    <row r="228" spans="1:9" s="193" customFormat="1">
      <c r="A228" s="21"/>
      <c r="B228" s="21"/>
      <c r="C228" s="140"/>
      <c r="D228" s="205" t="s">
        <v>130</v>
      </c>
      <c r="E228" s="206">
        <v>66240</v>
      </c>
      <c r="F228" s="207">
        <v>66240</v>
      </c>
      <c r="G228" s="208">
        <f t="shared" si="4"/>
        <v>100</v>
      </c>
      <c r="H228" s="209">
        <f t="shared" si="5"/>
        <v>2.3780821044573982E-4</v>
      </c>
      <c r="I228" s="21"/>
    </row>
    <row r="229" spans="1:9" s="193" customFormat="1">
      <c r="A229" s="21"/>
      <c r="B229" s="21"/>
      <c r="C229" s="140"/>
      <c r="D229" s="210" t="s">
        <v>131</v>
      </c>
      <c r="E229" s="206">
        <v>82800</v>
      </c>
      <c r="F229" s="207">
        <v>82800</v>
      </c>
      <c r="G229" s="208">
        <f t="shared" si="4"/>
        <v>100</v>
      </c>
      <c r="H229" s="209">
        <f t="shared" si="5"/>
        <v>2.9726026305717477E-4</v>
      </c>
      <c r="I229" s="21"/>
    </row>
    <row r="230" spans="1:9" s="193" customFormat="1">
      <c r="A230" s="21"/>
      <c r="B230" s="21"/>
      <c r="C230" s="140"/>
      <c r="D230" s="211"/>
      <c r="E230" s="206"/>
      <c r="F230" s="207"/>
      <c r="G230" s="203"/>
      <c r="H230" s="129"/>
      <c r="I230" s="21"/>
    </row>
    <row r="231" spans="1:9" s="193" customFormat="1">
      <c r="A231" s="21"/>
      <c r="B231" s="21"/>
      <c r="C231" s="125">
        <v>2</v>
      </c>
      <c r="D231" s="213" t="s">
        <v>154</v>
      </c>
      <c r="E231" s="201">
        <f>E232</f>
        <v>59611260</v>
      </c>
      <c r="F231" s="202">
        <f>F232</f>
        <v>53894260</v>
      </c>
      <c r="G231" s="203">
        <f t="shared" si="4"/>
        <v>90.409530011611906</v>
      </c>
      <c r="H231" s="129">
        <f t="shared" si="5"/>
        <v>0.21401037232813575</v>
      </c>
      <c r="I231" s="21"/>
    </row>
    <row r="232" spans="1:9" s="193" customFormat="1" ht="31.5">
      <c r="A232" s="21"/>
      <c r="B232" s="21"/>
      <c r="C232" s="140"/>
      <c r="D232" s="200" t="s">
        <v>155</v>
      </c>
      <c r="E232" s="201">
        <f>E233+E234+E235+E236+E237+E238+E239+E240+E241</f>
        <v>59611260</v>
      </c>
      <c r="F232" s="202">
        <f>F233+F234+F235+F236+F237+F238+F239+F240+F241</f>
        <v>53894260</v>
      </c>
      <c r="G232" s="203">
        <f t="shared" si="4"/>
        <v>90.409530011611906</v>
      </c>
      <c r="H232" s="129">
        <f t="shared" si="5"/>
        <v>0.21401037232813575</v>
      </c>
      <c r="I232" s="21"/>
    </row>
    <row r="233" spans="1:9" s="193" customFormat="1">
      <c r="A233" s="21"/>
      <c r="B233" s="21"/>
      <c r="C233" s="140"/>
      <c r="D233" s="210" t="s">
        <v>152</v>
      </c>
      <c r="E233" s="206">
        <v>785000</v>
      </c>
      <c r="F233" s="207">
        <v>212000</v>
      </c>
      <c r="G233" s="208">
        <f t="shared" si="4"/>
        <v>27.006369426751593</v>
      </c>
      <c r="H233" s="209">
        <f t="shared" si="5"/>
        <v>2.8182283393705584E-3</v>
      </c>
      <c r="I233" s="21"/>
    </row>
    <row r="234" spans="1:9" s="193" customFormat="1">
      <c r="A234" s="21"/>
      <c r="B234" s="21"/>
      <c r="C234" s="140"/>
      <c r="D234" s="205" t="s">
        <v>125</v>
      </c>
      <c r="E234" s="206">
        <v>355000</v>
      </c>
      <c r="F234" s="207">
        <v>330000</v>
      </c>
      <c r="G234" s="208">
        <f t="shared" si="4"/>
        <v>92.957746478873233</v>
      </c>
      <c r="H234" s="209">
        <f t="shared" si="5"/>
        <v>1.2744854273586601E-3</v>
      </c>
      <c r="I234" s="21"/>
    </row>
    <row r="235" spans="1:9" s="193" customFormat="1">
      <c r="A235" s="21"/>
      <c r="B235" s="21"/>
      <c r="C235" s="140"/>
      <c r="D235" s="210" t="s">
        <v>126</v>
      </c>
      <c r="E235" s="206">
        <v>3230000</v>
      </c>
      <c r="F235" s="207">
        <v>1921000</v>
      </c>
      <c r="G235" s="208">
        <f t="shared" si="4"/>
        <v>59.473684210526315</v>
      </c>
      <c r="H235" s="209">
        <f t="shared" si="5"/>
        <v>1.1596022339066118E-2</v>
      </c>
      <c r="I235" s="21"/>
    </row>
    <row r="236" spans="1:9" s="193" customFormat="1">
      <c r="A236" s="21"/>
      <c r="B236" s="21"/>
      <c r="C236" s="140"/>
      <c r="D236" s="210" t="s">
        <v>156</v>
      </c>
      <c r="E236" s="206">
        <v>1500000</v>
      </c>
      <c r="F236" s="207">
        <v>1440000</v>
      </c>
      <c r="G236" s="208">
        <f t="shared" si="4"/>
        <v>96</v>
      </c>
      <c r="H236" s="209">
        <f t="shared" si="5"/>
        <v>5.3851496930647606E-3</v>
      </c>
      <c r="I236" s="21"/>
    </row>
    <row r="237" spans="1:9" s="193" customFormat="1" ht="28.5" customHeight="1">
      <c r="A237" s="21"/>
      <c r="B237" s="21"/>
      <c r="C237" s="140"/>
      <c r="D237" s="205" t="s">
        <v>153</v>
      </c>
      <c r="E237" s="206">
        <v>25000000</v>
      </c>
      <c r="F237" s="207">
        <v>21250000</v>
      </c>
      <c r="G237" s="208">
        <f t="shared" si="4"/>
        <v>85</v>
      </c>
      <c r="H237" s="209">
        <f t="shared" si="5"/>
        <v>8.975249488441267E-2</v>
      </c>
      <c r="I237" s="21"/>
    </row>
    <row r="238" spans="1:9" s="193" customFormat="1">
      <c r="A238" s="21"/>
      <c r="B238" s="21"/>
      <c r="C238" s="140"/>
      <c r="D238" s="210" t="s">
        <v>127</v>
      </c>
      <c r="E238" s="206">
        <v>27600000</v>
      </c>
      <c r="F238" s="207">
        <v>27600000</v>
      </c>
      <c r="G238" s="208">
        <f t="shared" si="4"/>
        <v>100</v>
      </c>
      <c r="H238" s="209">
        <f t="shared" si="5"/>
        <v>9.9086754352391601E-2</v>
      </c>
      <c r="I238" s="21"/>
    </row>
    <row r="239" spans="1:9" s="193" customFormat="1">
      <c r="A239" s="21"/>
      <c r="B239" s="21"/>
      <c r="C239" s="140"/>
      <c r="D239" s="210" t="s">
        <v>129</v>
      </c>
      <c r="E239" s="206">
        <v>1104000</v>
      </c>
      <c r="F239" s="207">
        <v>1104000</v>
      </c>
      <c r="G239" s="208">
        <f t="shared" si="4"/>
        <v>100</v>
      </c>
      <c r="H239" s="209">
        <f t="shared" si="5"/>
        <v>3.9634701740956634E-3</v>
      </c>
      <c r="I239" s="21"/>
    </row>
    <row r="240" spans="1:9" s="193" customFormat="1">
      <c r="A240" s="21"/>
      <c r="B240" s="21"/>
      <c r="C240" s="140"/>
      <c r="D240" s="205" t="s">
        <v>130</v>
      </c>
      <c r="E240" s="206">
        <v>16560</v>
      </c>
      <c r="F240" s="207">
        <v>16560</v>
      </c>
      <c r="G240" s="208">
        <f t="shared" si="4"/>
        <v>100</v>
      </c>
      <c r="H240" s="209">
        <f t="shared" si="5"/>
        <v>5.9452052611434956E-5</v>
      </c>
      <c r="I240" s="21"/>
    </row>
    <row r="241" spans="1:9" s="193" customFormat="1">
      <c r="A241" s="21"/>
      <c r="B241" s="21"/>
      <c r="C241" s="140"/>
      <c r="D241" s="210" t="s">
        <v>131</v>
      </c>
      <c r="E241" s="206">
        <v>20700</v>
      </c>
      <c r="F241" s="207">
        <v>20700</v>
      </c>
      <c r="G241" s="208">
        <f t="shared" si="4"/>
        <v>100</v>
      </c>
      <c r="H241" s="209">
        <f t="shared" si="5"/>
        <v>7.4315065764293692E-5</v>
      </c>
      <c r="I241" s="21"/>
    </row>
    <row r="242" spans="1:9" s="193" customFormat="1">
      <c r="A242" s="21"/>
      <c r="B242" s="21"/>
      <c r="C242" s="140"/>
      <c r="D242" s="211"/>
      <c r="E242" s="206"/>
      <c r="F242" s="207"/>
      <c r="G242" s="203"/>
      <c r="H242" s="129"/>
      <c r="I242" s="21"/>
    </row>
    <row r="243" spans="1:9" s="193" customFormat="1" ht="47.25">
      <c r="A243" s="21"/>
      <c r="B243" s="21"/>
      <c r="C243" s="125">
        <v>3</v>
      </c>
      <c r="D243" s="200" t="s">
        <v>157</v>
      </c>
      <c r="E243" s="201">
        <f>E244+E261+E271+E278</f>
        <v>1408780000</v>
      </c>
      <c r="F243" s="202">
        <f>F244+F261+F271+F278</f>
        <v>1338570480</v>
      </c>
      <c r="G243" s="203">
        <f t="shared" si="4"/>
        <v>95.016289271568311</v>
      </c>
      <c r="H243" s="129">
        <f t="shared" si="5"/>
        <v>5.0576607897305159</v>
      </c>
      <c r="I243" s="21"/>
    </row>
    <row r="244" spans="1:9" s="193" customFormat="1">
      <c r="A244" s="21"/>
      <c r="B244" s="21"/>
      <c r="C244" s="140"/>
      <c r="D244" s="200" t="s">
        <v>158</v>
      </c>
      <c r="E244" s="201">
        <f>E245+E246+E247+E248+E249+E250+E251+E252+E253+E254+E255+E256+E257+E258+E259</f>
        <v>1045550000</v>
      </c>
      <c r="F244" s="202">
        <f>F245+F246+F247+F248+F249+F250+F251+F252+F253+F254+F255+F256+F257+F258+F259</f>
        <v>1017250520</v>
      </c>
      <c r="G244" s="203">
        <f t="shared" si="4"/>
        <v>97.293340347185691</v>
      </c>
      <c r="H244" s="129">
        <f t="shared" si="5"/>
        <v>3.7536288410559076</v>
      </c>
      <c r="I244" s="21"/>
    </row>
    <row r="245" spans="1:9" s="193" customFormat="1">
      <c r="A245" s="21"/>
      <c r="B245" s="21"/>
      <c r="C245" s="140"/>
      <c r="D245" s="210" t="s">
        <v>159</v>
      </c>
      <c r="E245" s="206">
        <v>213150</v>
      </c>
      <c r="F245" s="207">
        <v>210000</v>
      </c>
      <c r="G245" s="208">
        <f t="shared" si="4"/>
        <v>98.522167487684726</v>
      </c>
      <c r="H245" s="209">
        <f t="shared" si="5"/>
        <v>7.6522977138450258E-4</v>
      </c>
      <c r="I245" s="21"/>
    </row>
    <row r="246" spans="1:9" s="193" customFormat="1">
      <c r="A246" s="21"/>
      <c r="B246" s="21"/>
      <c r="C246" s="140"/>
      <c r="D246" s="205" t="s">
        <v>133</v>
      </c>
      <c r="E246" s="206">
        <v>7801050</v>
      </c>
      <c r="F246" s="207">
        <v>7370000</v>
      </c>
      <c r="G246" s="208">
        <f t="shared" si="4"/>
        <v>94.474461771171832</v>
      </c>
      <c r="H246" s="209">
        <f t="shared" si="5"/>
        <v>2.8006548008721904E-2</v>
      </c>
      <c r="I246" s="21"/>
    </row>
    <row r="247" spans="1:9" s="193" customFormat="1">
      <c r="A247" s="21"/>
      <c r="B247" s="21"/>
      <c r="C247" s="140"/>
      <c r="D247" s="205" t="s">
        <v>125</v>
      </c>
      <c r="E247" s="206">
        <v>27975800</v>
      </c>
      <c r="F247" s="207">
        <v>27959800</v>
      </c>
      <c r="G247" s="208">
        <f t="shared" si="4"/>
        <v>99.942807712379988</v>
      </c>
      <c r="H247" s="209">
        <f t="shared" si="5"/>
        <v>0.10043591385549409</v>
      </c>
      <c r="I247" s="21"/>
    </row>
    <row r="248" spans="1:9" s="193" customFormat="1">
      <c r="A248" s="21"/>
      <c r="B248" s="21"/>
      <c r="C248" s="140"/>
      <c r="D248" s="205" t="s">
        <v>160</v>
      </c>
      <c r="E248" s="206">
        <v>1500000</v>
      </c>
      <c r="F248" s="207">
        <v>1500000</v>
      </c>
      <c r="G248" s="208">
        <f t="shared" si="4"/>
        <v>100</v>
      </c>
      <c r="H248" s="209">
        <f t="shared" si="5"/>
        <v>5.3851496930647606E-3</v>
      </c>
      <c r="I248" s="21"/>
    </row>
    <row r="249" spans="1:9" s="193" customFormat="1">
      <c r="A249" s="21"/>
      <c r="B249" s="21"/>
      <c r="C249" s="140"/>
      <c r="D249" s="205" t="s">
        <v>161</v>
      </c>
      <c r="E249" s="206">
        <v>5460000</v>
      </c>
      <c r="F249" s="207">
        <v>5345600</v>
      </c>
      <c r="G249" s="208">
        <f t="shared" si="4"/>
        <v>97.904761904761912</v>
      </c>
      <c r="H249" s="209">
        <f t="shared" si="5"/>
        <v>1.9601944882755729E-2</v>
      </c>
      <c r="I249" s="21"/>
    </row>
    <row r="250" spans="1:9" s="193" customFormat="1" ht="31.5">
      <c r="A250" s="21"/>
      <c r="B250" s="21"/>
      <c r="C250" s="140"/>
      <c r="D250" s="205" t="s">
        <v>162</v>
      </c>
      <c r="E250" s="206">
        <v>3900000</v>
      </c>
      <c r="F250" s="207">
        <v>3900000</v>
      </c>
      <c r="G250" s="208">
        <f t="shared" si="4"/>
        <v>100</v>
      </c>
      <c r="H250" s="209">
        <f t="shared" si="5"/>
        <v>1.4001389201968379E-2</v>
      </c>
      <c r="I250" s="21"/>
    </row>
    <row r="251" spans="1:9" s="193" customFormat="1">
      <c r="A251" s="21"/>
      <c r="B251" s="21"/>
      <c r="C251" s="140"/>
      <c r="D251" s="210" t="s">
        <v>126</v>
      </c>
      <c r="E251" s="206">
        <v>61785000</v>
      </c>
      <c r="F251" s="207">
        <v>53430000</v>
      </c>
      <c r="G251" s="208">
        <f t="shared" si="4"/>
        <v>86.477300315610577</v>
      </c>
      <c r="H251" s="209">
        <f t="shared" si="5"/>
        <v>0.22181431585733749</v>
      </c>
      <c r="I251" s="21"/>
    </row>
    <row r="252" spans="1:9" s="193" customFormat="1" ht="31.5">
      <c r="A252" s="21"/>
      <c r="B252" s="21"/>
      <c r="C252" s="140"/>
      <c r="D252" s="205" t="s">
        <v>134</v>
      </c>
      <c r="E252" s="206">
        <v>14600000</v>
      </c>
      <c r="F252" s="207">
        <v>10800000</v>
      </c>
      <c r="G252" s="208">
        <f t="shared" si="4"/>
        <v>73.972602739726028</v>
      </c>
      <c r="H252" s="209">
        <f t="shared" si="5"/>
        <v>5.2415457012497002E-2</v>
      </c>
      <c r="I252" s="21"/>
    </row>
    <row r="253" spans="1:9" s="193" customFormat="1" ht="31.5">
      <c r="A253" s="21"/>
      <c r="B253" s="21"/>
      <c r="C253" s="140"/>
      <c r="D253" s="205" t="s">
        <v>153</v>
      </c>
      <c r="E253" s="206">
        <v>170500000</v>
      </c>
      <c r="F253" s="207">
        <v>170500000</v>
      </c>
      <c r="G253" s="208">
        <f t="shared" si="4"/>
        <v>100</v>
      </c>
      <c r="H253" s="209">
        <f t="shared" si="5"/>
        <v>0.61211201511169455</v>
      </c>
      <c r="I253" s="21"/>
    </row>
    <row r="254" spans="1:9" s="193" customFormat="1">
      <c r="A254" s="21"/>
      <c r="B254" s="21"/>
      <c r="C254" s="140"/>
      <c r="D254" s="210" t="s">
        <v>128</v>
      </c>
      <c r="E254" s="206">
        <v>42000000</v>
      </c>
      <c r="F254" s="207">
        <v>42000000</v>
      </c>
      <c r="G254" s="208">
        <f t="shared" si="4"/>
        <v>100</v>
      </c>
      <c r="H254" s="209">
        <f t="shared" si="5"/>
        <v>0.15078419140581331</v>
      </c>
      <c r="I254" s="21"/>
    </row>
    <row r="255" spans="1:9" s="193" customFormat="1">
      <c r="A255" s="21"/>
      <c r="B255" s="21"/>
      <c r="C255" s="140"/>
      <c r="D255" s="210" t="s">
        <v>163</v>
      </c>
      <c r="E255" s="206">
        <v>65000</v>
      </c>
      <c r="F255" s="207">
        <v>0</v>
      </c>
      <c r="G255" s="208">
        <f t="shared" si="4"/>
        <v>0</v>
      </c>
      <c r="H255" s="209">
        <f t="shared" si="5"/>
        <v>2.3335648669947298E-4</v>
      </c>
      <c r="I255" s="21"/>
    </row>
    <row r="256" spans="1:9" s="193" customFormat="1">
      <c r="A256" s="21"/>
      <c r="B256" s="21"/>
      <c r="C256" s="140"/>
      <c r="D256" s="210" t="s">
        <v>164</v>
      </c>
      <c r="E256" s="206">
        <v>63000000</v>
      </c>
      <c r="F256" s="207">
        <v>49733120</v>
      </c>
      <c r="G256" s="208">
        <f t="shared" si="4"/>
        <v>78.941460317460326</v>
      </c>
      <c r="H256" s="209">
        <f t="shared" si="5"/>
        <v>0.22617628710871995</v>
      </c>
      <c r="I256" s="21"/>
    </row>
    <row r="257" spans="1:9" s="193" customFormat="1" ht="31.5">
      <c r="A257" s="21"/>
      <c r="B257" s="21"/>
      <c r="C257" s="140"/>
      <c r="D257" s="210" t="s">
        <v>165</v>
      </c>
      <c r="E257" s="206">
        <v>166200000</v>
      </c>
      <c r="F257" s="207">
        <v>165872000</v>
      </c>
      <c r="G257" s="208">
        <f t="shared" si="4"/>
        <v>99.802647412755718</v>
      </c>
      <c r="H257" s="209">
        <f t="shared" si="5"/>
        <v>0.59667458599157552</v>
      </c>
      <c r="I257" s="21"/>
    </row>
    <row r="258" spans="1:9" s="193" customFormat="1">
      <c r="A258" s="21"/>
      <c r="B258" s="21"/>
      <c r="C258" s="140"/>
      <c r="D258" s="210" t="s">
        <v>138</v>
      </c>
      <c r="E258" s="206">
        <v>129700000</v>
      </c>
      <c r="F258" s="207">
        <v>127780000</v>
      </c>
      <c r="G258" s="208">
        <f t="shared" si="4"/>
        <v>98.519660755589825</v>
      </c>
      <c r="H258" s="209">
        <f t="shared" si="5"/>
        <v>0.46563594346033294</v>
      </c>
      <c r="I258" s="21"/>
    </row>
    <row r="259" spans="1:9" s="193" customFormat="1">
      <c r="A259" s="21"/>
      <c r="B259" s="21"/>
      <c r="C259" s="140"/>
      <c r="D259" s="210" t="s">
        <v>166</v>
      </c>
      <c r="E259" s="206">
        <v>350850000</v>
      </c>
      <c r="F259" s="207">
        <v>350850000</v>
      </c>
      <c r="G259" s="208">
        <f t="shared" si="4"/>
        <v>100</v>
      </c>
      <c r="H259" s="209">
        <f t="shared" si="5"/>
        <v>1.2595865132078476</v>
      </c>
      <c r="I259" s="21"/>
    </row>
    <row r="260" spans="1:9" s="193" customFormat="1">
      <c r="A260" s="21"/>
      <c r="B260" s="21"/>
      <c r="C260" s="140"/>
      <c r="D260" s="211"/>
      <c r="E260" s="206"/>
      <c r="F260" s="207"/>
      <c r="G260" s="203"/>
      <c r="H260" s="129"/>
      <c r="I260" s="21"/>
    </row>
    <row r="261" spans="1:9" s="193" customFormat="1" ht="31.5">
      <c r="A261" s="21"/>
      <c r="B261" s="21"/>
      <c r="C261" s="140"/>
      <c r="D261" s="200" t="s">
        <v>167</v>
      </c>
      <c r="E261" s="201">
        <f>E262+E263+E264+E265+E266+E267+E268+E269</f>
        <v>171610000</v>
      </c>
      <c r="F261" s="202">
        <f>F262+F263+F264+F265+F266+F267+F268+F269</f>
        <v>139550960</v>
      </c>
      <c r="G261" s="203">
        <f t="shared" si="4"/>
        <v>81.318664413495711</v>
      </c>
      <c r="H261" s="129">
        <f t="shared" si="5"/>
        <v>0.61609702588456239</v>
      </c>
      <c r="I261" s="21"/>
    </row>
    <row r="262" spans="1:9" s="193" customFormat="1">
      <c r="A262" s="21"/>
      <c r="B262" s="21"/>
      <c r="C262" s="140"/>
      <c r="D262" s="205" t="s">
        <v>133</v>
      </c>
      <c r="E262" s="206">
        <v>1591300</v>
      </c>
      <c r="F262" s="207">
        <v>1382000</v>
      </c>
      <c r="G262" s="208">
        <f t="shared" si="4"/>
        <v>86.84723182303776</v>
      </c>
      <c r="H262" s="209">
        <f t="shared" si="5"/>
        <v>5.7129258043826358E-3</v>
      </c>
      <c r="I262" s="21"/>
    </row>
    <row r="263" spans="1:9" s="193" customFormat="1">
      <c r="A263" s="21"/>
      <c r="B263" s="21"/>
      <c r="C263" s="140"/>
      <c r="D263" s="205" t="s">
        <v>125</v>
      </c>
      <c r="E263" s="206">
        <v>806200</v>
      </c>
      <c r="F263" s="207">
        <v>760960</v>
      </c>
      <c r="G263" s="208">
        <f t="shared" si="4"/>
        <v>94.388489208633104</v>
      </c>
      <c r="H263" s="209">
        <f t="shared" si="5"/>
        <v>2.8943384550325401E-3</v>
      </c>
      <c r="I263" s="21"/>
    </row>
    <row r="264" spans="1:9" s="193" customFormat="1">
      <c r="A264" s="21"/>
      <c r="B264" s="21"/>
      <c r="C264" s="140"/>
      <c r="D264" s="205" t="s">
        <v>168</v>
      </c>
      <c r="E264" s="206">
        <v>2067500</v>
      </c>
      <c r="F264" s="207">
        <v>1348000</v>
      </c>
      <c r="G264" s="208">
        <f t="shared" si="4"/>
        <v>65.199516324062884</v>
      </c>
      <c r="H264" s="209">
        <f t="shared" si="5"/>
        <v>7.4225313269409288E-3</v>
      </c>
      <c r="I264" s="21"/>
    </row>
    <row r="265" spans="1:9" s="193" customFormat="1">
      <c r="A265" s="21"/>
      <c r="B265" s="21"/>
      <c r="C265" s="140"/>
      <c r="D265" s="210" t="s">
        <v>126</v>
      </c>
      <c r="E265" s="206">
        <v>11745000</v>
      </c>
      <c r="F265" s="207">
        <v>9450000</v>
      </c>
      <c r="G265" s="208">
        <f t="shared" si="4"/>
        <v>80.459770114942529</v>
      </c>
      <c r="H265" s="209">
        <f t="shared" si="5"/>
        <v>4.2165722096697077E-2</v>
      </c>
      <c r="I265" s="21"/>
    </row>
    <row r="266" spans="1:9" s="193" customFormat="1" ht="31.5">
      <c r="A266" s="21"/>
      <c r="B266" s="21"/>
      <c r="C266" s="140"/>
      <c r="D266" s="205" t="s">
        <v>134</v>
      </c>
      <c r="E266" s="206">
        <v>7400000</v>
      </c>
      <c r="F266" s="207">
        <v>2700000</v>
      </c>
      <c r="G266" s="208">
        <f t="shared" si="4"/>
        <v>36.486486486486484</v>
      </c>
      <c r="H266" s="209">
        <f t="shared" si="5"/>
        <v>2.6566738485786154E-2</v>
      </c>
      <c r="I266" s="21"/>
    </row>
    <row r="267" spans="1:9" s="193" customFormat="1" ht="31.5">
      <c r="A267" s="21"/>
      <c r="B267" s="21"/>
      <c r="C267" s="140"/>
      <c r="D267" s="205" t="s">
        <v>153</v>
      </c>
      <c r="E267" s="206">
        <v>36000000</v>
      </c>
      <c r="F267" s="207">
        <v>31500000</v>
      </c>
      <c r="G267" s="208">
        <f t="shared" si="4"/>
        <v>87.5</v>
      </c>
      <c r="H267" s="209">
        <f t="shared" si="5"/>
        <v>0.12924359263355426</v>
      </c>
      <c r="I267" s="21"/>
    </row>
    <row r="268" spans="1:9" s="193" customFormat="1">
      <c r="A268" s="21"/>
      <c r="B268" s="21"/>
      <c r="C268" s="140"/>
      <c r="D268" s="210" t="s">
        <v>128</v>
      </c>
      <c r="E268" s="206">
        <v>38500000</v>
      </c>
      <c r="F268" s="207">
        <v>38500000</v>
      </c>
      <c r="G268" s="208">
        <f t="shared" si="4"/>
        <v>100</v>
      </c>
      <c r="H268" s="209">
        <f t="shared" si="5"/>
        <v>0.13821884212199553</v>
      </c>
      <c r="I268" s="21"/>
    </row>
    <row r="269" spans="1:9" s="193" customFormat="1">
      <c r="A269" s="21"/>
      <c r="B269" s="21"/>
      <c r="C269" s="140"/>
      <c r="D269" s="210" t="s">
        <v>138</v>
      </c>
      <c r="E269" s="206">
        <v>73500000</v>
      </c>
      <c r="F269" s="207">
        <v>53910000</v>
      </c>
      <c r="G269" s="208">
        <f t="shared" si="4"/>
        <v>73.34693877551021</v>
      </c>
      <c r="H269" s="209">
        <f t="shared" si="5"/>
        <v>0.26387233496017332</v>
      </c>
      <c r="I269" s="21"/>
    </row>
    <row r="270" spans="1:9" s="193" customFormat="1">
      <c r="A270" s="21"/>
      <c r="B270" s="21"/>
      <c r="C270" s="140"/>
      <c r="D270" s="215"/>
      <c r="E270" s="214"/>
      <c r="F270" s="212"/>
      <c r="G270" s="203"/>
      <c r="H270" s="129"/>
      <c r="I270" s="21"/>
    </row>
    <row r="271" spans="1:9" s="193" customFormat="1" ht="31.5">
      <c r="A271" s="21"/>
      <c r="B271" s="21"/>
      <c r="C271" s="140"/>
      <c r="D271" s="200" t="s">
        <v>169</v>
      </c>
      <c r="E271" s="201">
        <f>E272+E273+E274+E275+E276</f>
        <v>125920000</v>
      </c>
      <c r="F271" s="202">
        <f>F272+F273+F274+F275+F276</f>
        <v>116095000</v>
      </c>
      <c r="G271" s="203">
        <f t="shared" si="4"/>
        <v>92.197426937738243</v>
      </c>
      <c r="H271" s="129">
        <f t="shared" si="5"/>
        <v>0.45206536623380977</v>
      </c>
      <c r="I271" s="21"/>
    </row>
    <row r="272" spans="1:9" s="193" customFormat="1">
      <c r="A272" s="21"/>
      <c r="B272" s="21"/>
      <c r="C272" s="140"/>
      <c r="D272" s="205" t="s">
        <v>125</v>
      </c>
      <c r="E272" s="206">
        <v>1200000</v>
      </c>
      <c r="F272" s="207">
        <v>1150000</v>
      </c>
      <c r="G272" s="208">
        <f t="shared" si="4"/>
        <v>95.833333333333343</v>
      </c>
      <c r="H272" s="209">
        <f t="shared" si="5"/>
        <v>4.3081197544518083E-3</v>
      </c>
      <c r="I272" s="21"/>
    </row>
    <row r="273" spans="1:9" s="193" customFormat="1">
      <c r="A273" s="21"/>
      <c r="B273" s="21"/>
      <c r="C273" s="140"/>
      <c r="D273" s="210" t="s">
        <v>126</v>
      </c>
      <c r="E273" s="206">
        <v>20970000</v>
      </c>
      <c r="F273" s="207">
        <v>18420000</v>
      </c>
      <c r="G273" s="208">
        <f t="shared" si="4"/>
        <v>87.839771101573675</v>
      </c>
      <c r="H273" s="209">
        <f t="shared" si="5"/>
        <v>7.5284392709045356E-2</v>
      </c>
      <c r="I273" s="21"/>
    </row>
    <row r="274" spans="1:9" s="193" customFormat="1" ht="31.5">
      <c r="A274" s="21"/>
      <c r="B274" s="21"/>
      <c r="C274" s="140"/>
      <c r="D274" s="205" t="s">
        <v>134</v>
      </c>
      <c r="E274" s="206">
        <v>2000000</v>
      </c>
      <c r="F274" s="207">
        <v>2000000</v>
      </c>
      <c r="G274" s="208">
        <f t="shared" si="4"/>
        <v>100</v>
      </c>
      <c r="H274" s="209">
        <f t="shared" si="5"/>
        <v>7.180199590753015E-3</v>
      </c>
      <c r="I274" s="21"/>
    </row>
    <row r="275" spans="1:9" s="193" customFormat="1" ht="31.5">
      <c r="A275" s="21"/>
      <c r="B275" s="21"/>
      <c r="C275" s="140"/>
      <c r="D275" s="205" t="s">
        <v>153</v>
      </c>
      <c r="E275" s="206">
        <v>42750000</v>
      </c>
      <c r="F275" s="207">
        <v>42750000</v>
      </c>
      <c r="G275" s="208">
        <f t="shared" si="4"/>
        <v>100</v>
      </c>
      <c r="H275" s="209">
        <f t="shared" si="5"/>
        <v>0.15347676625234569</v>
      </c>
      <c r="I275" s="21"/>
    </row>
    <row r="276" spans="1:9" s="193" customFormat="1">
      <c r="A276" s="21"/>
      <c r="B276" s="21"/>
      <c r="C276" s="140"/>
      <c r="D276" s="210" t="s">
        <v>138</v>
      </c>
      <c r="E276" s="206">
        <v>59000000</v>
      </c>
      <c r="F276" s="207">
        <v>51775000</v>
      </c>
      <c r="G276" s="208">
        <f t="shared" si="4"/>
        <v>87.754237288135599</v>
      </c>
      <c r="H276" s="209">
        <f t="shared" si="5"/>
        <v>0.21181588792721393</v>
      </c>
      <c r="I276" s="21"/>
    </row>
    <row r="277" spans="1:9" s="193" customFormat="1">
      <c r="A277" s="21"/>
      <c r="B277" s="21"/>
      <c r="C277" s="140"/>
      <c r="D277" s="211"/>
      <c r="E277" s="206"/>
      <c r="F277" s="207"/>
      <c r="G277" s="203"/>
      <c r="H277" s="129"/>
      <c r="I277" s="21"/>
    </row>
    <row r="278" spans="1:9" s="193" customFormat="1" ht="31.5">
      <c r="A278" s="21"/>
      <c r="B278" s="21"/>
      <c r="C278" s="140"/>
      <c r="D278" s="200" t="s">
        <v>170</v>
      </c>
      <c r="E278" s="201">
        <f>E279+E280+E281+E282+E283</f>
        <v>65700000</v>
      </c>
      <c r="F278" s="202">
        <f>F279+F280+F281+F282+F283</f>
        <v>65674000</v>
      </c>
      <c r="G278" s="203">
        <f t="shared" si="4"/>
        <v>99.960426179604269</v>
      </c>
      <c r="H278" s="129">
        <f t="shared" si="5"/>
        <v>0.23586955655623654</v>
      </c>
      <c r="I278" s="21"/>
    </row>
    <row r="279" spans="1:9" s="193" customFormat="1">
      <c r="A279" s="21"/>
      <c r="B279" s="21"/>
      <c r="C279" s="140"/>
      <c r="D279" s="210" t="s">
        <v>171</v>
      </c>
      <c r="E279" s="206">
        <v>3500000</v>
      </c>
      <c r="F279" s="207">
        <v>3500000</v>
      </c>
      <c r="G279" s="208">
        <f t="shared" si="4"/>
        <v>100</v>
      </c>
      <c r="H279" s="209">
        <f t="shared" si="5"/>
        <v>1.2565349283817775E-2</v>
      </c>
      <c r="I279" s="21"/>
    </row>
    <row r="280" spans="1:9" s="193" customFormat="1">
      <c r="A280" s="21"/>
      <c r="B280" s="21"/>
      <c r="C280" s="140"/>
      <c r="D280" s="210" t="s">
        <v>172</v>
      </c>
      <c r="E280" s="206">
        <v>12000000</v>
      </c>
      <c r="F280" s="207">
        <v>11999000</v>
      </c>
      <c r="G280" s="208">
        <f t="shared" si="4"/>
        <v>99.991666666666674</v>
      </c>
      <c r="H280" s="209">
        <f t="shared" si="5"/>
        <v>4.3081197544518085E-2</v>
      </c>
      <c r="I280" s="21"/>
    </row>
    <row r="281" spans="1:9" s="193" customFormat="1">
      <c r="A281" s="21"/>
      <c r="B281" s="21"/>
      <c r="C281" s="140"/>
      <c r="D281" s="210" t="s">
        <v>173</v>
      </c>
      <c r="E281" s="206">
        <v>20000000</v>
      </c>
      <c r="F281" s="207">
        <v>19980000</v>
      </c>
      <c r="G281" s="208">
        <f t="shared" si="4"/>
        <v>99.9</v>
      </c>
      <c r="H281" s="209">
        <f t="shared" si="5"/>
        <v>7.1801995907530142E-2</v>
      </c>
      <c r="I281" s="21"/>
    </row>
    <row r="282" spans="1:9" s="193" customFormat="1">
      <c r="A282" s="21"/>
      <c r="B282" s="21"/>
      <c r="C282" s="140"/>
      <c r="D282" s="210" t="s">
        <v>174</v>
      </c>
      <c r="E282" s="206">
        <v>14500000</v>
      </c>
      <c r="F282" s="207">
        <v>14495000</v>
      </c>
      <c r="G282" s="208">
        <f t="shared" si="4"/>
        <v>99.965517241379303</v>
      </c>
      <c r="H282" s="209">
        <f t="shared" si="5"/>
        <v>5.2056447032959356E-2</v>
      </c>
      <c r="I282" s="21"/>
    </row>
    <row r="283" spans="1:9" s="193" customFormat="1">
      <c r="A283" s="21"/>
      <c r="B283" s="21"/>
      <c r="C283" s="140"/>
      <c r="D283" s="210" t="s">
        <v>175</v>
      </c>
      <c r="E283" s="206">
        <v>15700000</v>
      </c>
      <c r="F283" s="207">
        <v>15700000</v>
      </c>
      <c r="G283" s="208">
        <f t="shared" si="4"/>
        <v>100</v>
      </c>
      <c r="H283" s="209">
        <f t="shared" si="5"/>
        <v>5.6364566787411169E-2</v>
      </c>
      <c r="I283" s="21"/>
    </row>
    <row r="284" spans="1:9" s="193" customFormat="1">
      <c r="A284" s="21"/>
      <c r="B284" s="21"/>
      <c r="C284" s="140"/>
      <c r="D284" s="211"/>
      <c r="E284" s="206"/>
      <c r="F284" s="207"/>
      <c r="G284" s="203"/>
      <c r="H284" s="129"/>
      <c r="I284" s="21"/>
    </row>
    <row r="285" spans="1:9" s="193" customFormat="1" ht="31.5">
      <c r="A285" s="21"/>
      <c r="B285" s="21"/>
      <c r="C285" s="125">
        <v>4</v>
      </c>
      <c r="D285" s="200" t="s">
        <v>176</v>
      </c>
      <c r="E285" s="201">
        <f>E286+E290+E294+E298+E302+E330+E333+E336+E343+E346+E350+E354+E357+E360+E363+E366+E370+E374+E384+E388+E391+E398+E404+E410</f>
        <v>6155067559</v>
      </c>
      <c r="F285" s="202">
        <f>F286+F290+F294+F298+F302+F330+F333+F336+F343+F346+F350+F354+F357+F360+F363+F366+F370+F374+F384+F388+F391+F398+F404+F410</f>
        <v>5811519185</v>
      </c>
      <c r="G285" s="203">
        <f t="shared" si="4"/>
        <v>94.41844673991173</v>
      </c>
      <c r="H285" s="129">
        <f t="shared" si="5"/>
        <v>22.097306784094478</v>
      </c>
      <c r="I285" s="21"/>
    </row>
    <row r="286" spans="1:9" s="193" customFormat="1">
      <c r="A286" s="21"/>
      <c r="B286" s="21"/>
      <c r="C286" s="140"/>
      <c r="D286" s="200" t="s">
        <v>177</v>
      </c>
      <c r="E286" s="201">
        <f>E287+E288</f>
        <v>4560000</v>
      </c>
      <c r="F286" s="202">
        <f>F287+F288</f>
        <v>4415200</v>
      </c>
      <c r="G286" s="203">
        <f t="shared" si="4"/>
        <v>96.824561403508767</v>
      </c>
      <c r="H286" s="129">
        <f t="shared" si="5"/>
        <v>1.6370855066916871E-2</v>
      </c>
      <c r="I286" s="21"/>
    </row>
    <row r="287" spans="1:9" s="193" customFormat="1">
      <c r="A287" s="21"/>
      <c r="B287" s="21"/>
      <c r="C287" s="140"/>
      <c r="D287" s="205" t="s">
        <v>125</v>
      </c>
      <c r="E287" s="206">
        <v>100000</v>
      </c>
      <c r="F287" s="207">
        <v>97200</v>
      </c>
      <c r="G287" s="208">
        <f t="shared" si="4"/>
        <v>97.2</v>
      </c>
      <c r="H287" s="209">
        <f t="shared" si="5"/>
        <v>3.5900997953765073E-4</v>
      </c>
      <c r="I287" s="21"/>
    </row>
    <row r="288" spans="1:9" s="193" customFormat="1">
      <c r="A288" s="21"/>
      <c r="B288" s="21"/>
      <c r="C288" s="140"/>
      <c r="D288" s="210" t="s">
        <v>126</v>
      </c>
      <c r="E288" s="206">
        <v>4460000</v>
      </c>
      <c r="F288" s="207">
        <v>4318000</v>
      </c>
      <c r="G288" s="208">
        <f t="shared" ref="G288:G351" si="6">F288/E288*100</f>
        <v>96.816143497757849</v>
      </c>
      <c r="H288" s="209">
        <f t="shared" ref="H288:H351" si="7">E288/$E$132*100</f>
        <v>1.6011845087379222E-2</v>
      </c>
      <c r="I288" s="21"/>
    </row>
    <row r="289" spans="1:9" s="193" customFormat="1">
      <c r="A289" s="21"/>
      <c r="B289" s="21"/>
      <c r="C289" s="140"/>
      <c r="D289" s="215"/>
      <c r="E289" s="214"/>
      <c r="F289" s="212"/>
      <c r="G289" s="203"/>
      <c r="H289" s="129"/>
      <c r="I289" s="21"/>
    </row>
    <row r="290" spans="1:9" s="193" customFormat="1">
      <c r="A290" s="21"/>
      <c r="B290" s="21"/>
      <c r="C290" s="140"/>
      <c r="D290" s="213" t="s">
        <v>178</v>
      </c>
      <c r="E290" s="201">
        <f>E291+E292</f>
        <v>3300000</v>
      </c>
      <c r="F290" s="202">
        <f>F291+F292</f>
        <v>3293600</v>
      </c>
      <c r="G290" s="203">
        <f t="shared" si="6"/>
        <v>99.806060606060612</v>
      </c>
      <c r="H290" s="129">
        <f t="shared" si="7"/>
        <v>1.1847329324742474E-2</v>
      </c>
      <c r="I290" s="21"/>
    </row>
    <row r="291" spans="1:9" s="193" customFormat="1">
      <c r="A291" s="21"/>
      <c r="B291" s="21"/>
      <c r="C291" s="140"/>
      <c r="D291" s="205" t="s">
        <v>125</v>
      </c>
      <c r="E291" s="206">
        <v>400000</v>
      </c>
      <c r="F291" s="207">
        <v>393600</v>
      </c>
      <c r="G291" s="208">
        <f t="shared" si="6"/>
        <v>98.4</v>
      </c>
      <c r="H291" s="209">
        <f t="shared" si="7"/>
        <v>1.4360399181506029E-3</v>
      </c>
      <c r="I291" s="21"/>
    </row>
    <row r="292" spans="1:9" s="193" customFormat="1">
      <c r="A292" s="21"/>
      <c r="B292" s="21"/>
      <c r="C292" s="140"/>
      <c r="D292" s="210" t="s">
        <v>126</v>
      </c>
      <c r="E292" s="206">
        <v>2900000</v>
      </c>
      <c r="F292" s="207">
        <v>2900000</v>
      </c>
      <c r="G292" s="208">
        <f t="shared" si="6"/>
        <v>100</v>
      </c>
      <c r="H292" s="209">
        <f t="shared" si="7"/>
        <v>1.041128940659187E-2</v>
      </c>
      <c r="I292" s="21"/>
    </row>
    <row r="293" spans="1:9" s="193" customFormat="1">
      <c r="A293" s="21"/>
      <c r="B293" s="21"/>
      <c r="C293" s="140"/>
      <c r="D293" s="215"/>
      <c r="E293" s="214"/>
      <c r="F293" s="212"/>
      <c r="G293" s="203"/>
      <c r="H293" s="129"/>
      <c r="I293" s="21"/>
    </row>
    <row r="294" spans="1:9" s="193" customFormat="1" ht="31.5">
      <c r="A294" s="21"/>
      <c r="B294" s="21"/>
      <c r="C294" s="140"/>
      <c r="D294" s="200" t="s">
        <v>179</v>
      </c>
      <c r="E294" s="201">
        <f>E295+E296</f>
        <v>7730000</v>
      </c>
      <c r="F294" s="202">
        <f>F295+F296</f>
        <v>7709000</v>
      </c>
      <c r="G294" s="203">
        <f t="shared" si="6"/>
        <v>99.728331177231567</v>
      </c>
      <c r="H294" s="129">
        <f t="shared" si="7"/>
        <v>2.7751471418260402E-2</v>
      </c>
      <c r="I294" s="21"/>
    </row>
    <row r="295" spans="1:9" s="193" customFormat="1">
      <c r="A295" s="21"/>
      <c r="B295" s="21"/>
      <c r="C295" s="140"/>
      <c r="D295" s="205" t="s">
        <v>125</v>
      </c>
      <c r="E295" s="206">
        <v>0</v>
      </c>
      <c r="F295" s="207">
        <v>0</v>
      </c>
      <c r="G295" s="203"/>
      <c r="H295" s="129">
        <f t="shared" si="7"/>
        <v>0</v>
      </c>
      <c r="I295" s="21"/>
    </row>
    <row r="296" spans="1:9" s="193" customFormat="1">
      <c r="A296" s="21"/>
      <c r="B296" s="21"/>
      <c r="C296" s="140"/>
      <c r="D296" s="210" t="s">
        <v>126</v>
      </c>
      <c r="E296" s="206">
        <v>7730000</v>
      </c>
      <c r="F296" s="207">
        <v>7709000</v>
      </c>
      <c r="G296" s="208">
        <f t="shared" si="6"/>
        <v>99.728331177231567</v>
      </c>
      <c r="H296" s="209">
        <f t="shared" si="7"/>
        <v>2.7751471418260402E-2</v>
      </c>
      <c r="I296" s="21"/>
    </row>
    <row r="297" spans="1:9" s="193" customFormat="1">
      <c r="A297" s="21"/>
      <c r="B297" s="21"/>
      <c r="C297" s="140"/>
      <c r="D297" s="211"/>
      <c r="E297" s="206"/>
      <c r="F297" s="207"/>
      <c r="G297" s="203"/>
      <c r="H297" s="129">
        <f t="shared" si="7"/>
        <v>0</v>
      </c>
      <c r="I297" s="21"/>
    </row>
    <row r="298" spans="1:9" s="193" customFormat="1">
      <c r="A298" s="21"/>
      <c r="B298" s="21"/>
      <c r="C298" s="140"/>
      <c r="D298" s="200" t="s">
        <v>180</v>
      </c>
      <c r="E298" s="201">
        <f>E299+E300</f>
        <v>1460000</v>
      </c>
      <c r="F298" s="202">
        <f>F299+F300</f>
        <v>1448200</v>
      </c>
      <c r="G298" s="203">
        <f t="shared" si="6"/>
        <v>99.191780821917803</v>
      </c>
      <c r="H298" s="129">
        <f t="shared" si="7"/>
        <v>5.2415457012497E-3</v>
      </c>
      <c r="I298" s="21"/>
    </row>
    <row r="299" spans="1:9" s="193" customFormat="1">
      <c r="A299" s="21"/>
      <c r="B299" s="21"/>
      <c r="C299" s="140"/>
      <c r="D299" s="205" t="s">
        <v>125</v>
      </c>
      <c r="E299" s="206">
        <v>300000</v>
      </c>
      <c r="F299" s="207">
        <v>295200</v>
      </c>
      <c r="G299" s="208">
        <f t="shared" si="6"/>
        <v>98.4</v>
      </c>
      <c r="H299" s="209">
        <f t="shared" si="7"/>
        <v>1.0770299386129521E-3</v>
      </c>
      <c r="I299" s="21"/>
    </row>
    <row r="300" spans="1:9" s="193" customFormat="1">
      <c r="A300" s="21"/>
      <c r="B300" s="21"/>
      <c r="C300" s="140"/>
      <c r="D300" s="210" t="s">
        <v>126</v>
      </c>
      <c r="E300" s="206">
        <v>1160000</v>
      </c>
      <c r="F300" s="207">
        <v>1153000</v>
      </c>
      <c r="G300" s="208">
        <f t="shared" si="6"/>
        <v>99.396551724137922</v>
      </c>
      <c r="H300" s="209">
        <f t="shared" si="7"/>
        <v>4.1645157626367486E-3</v>
      </c>
      <c r="I300" s="21"/>
    </row>
    <row r="301" spans="1:9" s="193" customFormat="1">
      <c r="A301" s="21"/>
      <c r="B301" s="21"/>
      <c r="C301" s="140"/>
      <c r="D301" s="205"/>
      <c r="E301" s="206"/>
      <c r="F301" s="207"/>
      <c r="G301" s="203"/>
      <c r="H301" s="129"/>
      <c r="I301" s="21"/>
    </row>
    <row r="302" spans="1:9" s="193" customFormat="1">
      <c r="A302" s="21"/>
      <c r="B302" s="21"/>
      <c r="C302" s="140"/>
      <c r="D302" s="213" t="s">
        <v>181</v>
      </c>
      <c r="E302" s="201">
        <f>SUM(E303:E328)</f>
        <v>5198586000</v>
      </c>
      <c r="F302" s="202">
        <f>SUM(F303:F328)</f>
        <v>4898216616</v>
      </c>
      <c r="G302" s="203">
        <f t="shared" si="6"/>
        <v>94.222094546478601</v>
      </c>
      <c r="H302" s="129">
        <f t="shared" si="7"/>
        <v>18.663442534847174</v>
      </c>
      <c r="I302" s="21"/>
    </row>
    <row r="303" spans="1:9" s="193" customFormat="1">
      <c r="A303" s="21"/>
      <c r="B303" s="21"/>
      <c r="C303" s="140"/>
      <c r="D303" s="210" t="s">
        <v>182</v>
      </c>
      <c r="E303" s="206">
        <v>1625749958</v>
      </c>
      <c r="F303" s="207">
        <v>1602562400</v>
      </c>
      <c r="G303" s="208">
        <f t="shared" si="6"/>
        <v>98.573731594708121</v>
      </c>
      <c r="H303" s="209">
        <f t="shared" si="7"/>
        <v>5.8366045915491656</v>
      </c>
      <c r="I303" s="21"/>
    </row>
    <row r="304" spans="1:9" s="193" customFormat="1">
      <c r="A304" s="21"/>
      <c r="B304" s="21"/>
      <c r="C304" s="140"/>
      <c r="D304" s="210" t="s">
        <v>183</v>
      </c>
      <c r="E304" s="206">
        <v>9214237</v>
      </c>
      <c r="F304" s="207">
        <v>0</v>
      </c>
      <c r="G304" s="208">
        <f t="shared" si="6"/>
        <v>0</v>
      </c>
      <c r="H304" s="209">
        <f t="shared" si="7"/>
        <v>3.3080030368250642E-2</v>
      </c>
      <c r="I304" s="21"/>
    </row>
    <row r="305" spans="1:9" s="193" customFormat="1">
      <c r="A305" s="21"/>
      <c r="B305" s="21"/>
      <c r="C305" s="140"/>
      <c r="D305" s="210" t="s">
        <v>184</v>
      </c>
      <c r="E305" s="206">
        <v>155146576</v>
      </c>
      <c r="F305" s="207">
        <v>142436422</v>
      </c>
      <c r="G305" s="208">
        <f t="shared" si="6"/>
        <v>91.807647756274037</v>
      </c>
      <c r="H305" s="209">
        <f t="shared" si="7"/>
        <v>0.55699169075096566</v>
      </c>
      <c r="I305" s="21"/>
    </row>
    <row r="306" spans="1:9" s="193" customFormat="1">
      <c r="A306" s="21"/>
      <c r="B306" s="21"/>
      <c r="C306" s="140"/>
      <c r="D306" s="210" t="s">
        <v>185</v>
      </c>
      <c r="E306" s="206">
        <v>1289993</v>
      </c>
      <c r="F306" s="207">
        <v>0</v>
      </c>
      <c r="G306" s="208">
        <f t="shared" si="6"/>
        <v>0</v>
      </c>
      <c r="H306" s="209">
        <f t="shared" si="7"/>
        <v>4.6312036053371263E-3</v>
      </c>
      <c r="I306" s="21"/>
    </row>
    <row r="307" spans="1:9" s="193" customFormat="1">
      <c r="A307" s="21"/>
      <c r="B307" s="21"/>
      <c r="C307" s="140"/>
      <c r="D307" s="210" t="s">
        <v>186</v>
      </c>
      <c r="E307" s="206">
        <v>159069750</v>
      </c>
      <c r="F307" s="207">
        <v>155190000</v>
      </c>
      <c r="G307" s="208">
        <f t="shared" si="6"/>
        <v>97.560975609756099</v>
      </c>
      <c r="H307" s="209">
        <f t="shared" si="7"/>
        <v>0.57107627692559215</v>
      </c>
      <c r="I307" s="21"/>
    </row>
    <row r="308" spans="1:9" s="193" customFormat="1">
      <c r="A308" s="21"/>
      <c r="B308" s="21"/>
      <c r="C308" s="140"/>
      <c r="D308" s="210" t="s">
        <v>187</v>
      </c>
      <c r="E308" s="206">
        <v>43747000</v>
      </c>
      <c r="F308" s="207">
        <v>34395000</v>
      </c>
      <c r="G308" s="208">
        <f t="shared" si="6"/>
        <v>78.622534116625147</v>
      </c>
      <c r="H308" s="209">
        <f t="shared" si="7"/>
        <v>0.15705609574833607</v>
      </c>
      <c r="I308" s="21"/>
    </row>
    <row r="309" spans="1:9" s="193" customFormat="1">
      <c r="A309" s="21"/>
      <c r="B309" s="21"/>
      <c r="C309" s="140"/>
      <c r="D309" s="210" t="s">
        <v>188</v>
      </c>
      <c r="E309" s="206">
        <v>45197375</v>
      </c>
      <c r="F309" s="207">
        <v>44110000</v>
      </c>
      <c r="G309" s="208">
        <f t="shared" si="6"/>
        <v>97.594163377851046</v>
      </c>
      <c r="H309" s="209">
        <f t="shared" si="7"/>
        <v>0.16226308673905526</v>
      </c>
      <c r="I309" s="21"/>
    </row>
    <row r="310" spans="1:9" s="193" customFormat="1">
      <c r="A310" s="21"/>
      <c r="B310" s="21"/>
      <c r="C310" s="140"/>
      <c r="D310" s="210" t="s">
        <v>189</v>
      </c>
      <c r="E310" s="206">
        <v>568875</v>
      </c>
      <c r="F310" s="207"/>
      <c r="G310" s="208">
        <f t="shared" si="6"/>
        <v>0</v>
      </c>
      <c r="H310" s="209">
        <f t="shared" si="7"/>
        <v>2.0423180210948104E-3</v>
      </c>
      <c r="I310" s="21"/>
    </row>
    <row r="311" spans="1:9" s="193" customFormat="1">
      <c r="A311" s="21"/>
      <c r="B311" s="21"/>
      <c r="C311" s="140"/>
      <c r="D311" s="210" t="s">
        <v>190</v>
      </c>
      <c r="E311" s="206">
        <v>99373522</v>
      </c>
      <c r="F311" s="207">
        <v>89293860</v>
      </c>
      <c r="G311" s="208">
        <f t="shared" si="6"/>
        <v>89.856793039900509</v>
      </c>
      <c r="H311" s="209">
        <f t="shared" si="7"/>
        <v>0.35676086099804283</v>
      </c>
      <c r="I311" s="21"/>
    </row>
    <row r="312" spans="1:9" s="193" customFormat="1">
      <c r="A312" s="21"/>
      <c r="B312" s="21"/>
      <c r="C312" s="140"/>
      <c r="D312" s="210" t="s">
        <v>191</v>
      </c>
      <c r="E312" s="206">
        <v>890766</v>
      </c>
      <c r="F312" s="207"/>
      <c r="G312" s="208">
        <f t="shared" si="6"/>
        <v>0</v>
      </c>
      <c r="H312" s="209">
        <f t="shared" si="7"/>
        <v>3.1979388343283503E-3</v>
      </c>
      <c r="I312" s="21"/>
    </row>
    <row r="313" spans="1:9" s="193" customFormat="1">
      <c r="A313" s="21"/>
      <c r="B313" s="21"/>
      <c r="C313" s="140"/>
      <c r="D313" s="210" t="s">
        <v>192</v>
      </c>
      <c r="E313" s="206">
        <v>34515306</v>
      </c>
      <c r="F313" s="207">
        <v>32757278</v>
      </c>
      <c r="G313" s="208">
        <f t="shared" si="6"/>
        <v>94.906526397303267</v>
      </c>
      <c r="H313" s="209">
        <f t="shared" si="7"/>
        <v>0.12391339300795753</v>
      </c>
      <c r="I313" s="21"/>
    </row>
    <row r="314" spans="1:9" s="193" customFormat="1">
      <c r="A314" s="21"/>
      <c r="B314" s="21"/>
      <c r="C314" s="140"/>
      <c r="D314" s="210" t="s">
        <v>193</v>
      </c>
      <c r="E314" s="206">
        <v>75000</v>
      </c>
      <c r="F314" s="207">
        <v>0</v>
      </c>
      <c r="G314" s="208">
        <f t="shared" si="6"/>
        <v>0</v>
      </c>
      <c r="H314" s="209">
        <f t="shared" si="7"/>
        <v>2.6925748465323802E-4</v>
      </c>
      <c r="I314" s="21"/>
    </row>
    <row r="315" spans="1:9" s="193" customFormat="1">
      <c r="A315" s="21"/>
      <c r="B315" s="21"/>
      <c r="C315" s="140"/>
      <c r="D315" s="210" t="s">
        <v>194</v>
      </c>
      <c r="E315" s="206">
        <v>68163</v>
      </c>
      <c r="F315" s="207">
        <v>20672</v>
      </c>
      <c r="G315" s="208">
        <f t="shared" si="6"/>
        <v>30.327303669146016</v>
      </c>
      <c r="H315" s="209">
        <f t="shared" si="7"/>
        <v>2.447119723522489E-4</v>
      </c>
      <c r="I315" s="21"/>
    </row>
    <row r="316" spans="1:9" s="193" customFormat="1">
      <c r="A316" s="21"/>
      <c r="B316" s="21"/>
      <c r="C316" s="140"/>
      <c r="D316" s="210" t="s">
        <v>195</v>
      </c>
      <c r="E316" s="206">
        <v>5203</v>
      </c>
      <c r="F316" s="207">
        <v>0</v>
      </c>
      <c r="G316" s="208">
        <f t="shared" si="6"/>
        <v>0</v>
      </c>
      <c r="H316" s="209">
        <f t="shared" si="7"/>
        <v>1.8679289235343967E-5</v>
      </c>
      <c r="I316" s="21"/>
    </row>
    <row r="317" spans="1:9" s="193" customFormat="1">
      <c r="A317" s="21"/>
      <c r="B317" s="21"/>
      <c r="C317" s="140"/>
      <c r="D317" s="210" t="s">
        <v>196</v>
      </c>
      <c r="E317" s="206">
        <v>168359504</v>
      </c>
      <c r="F317" s="207">
        <v>147682397</v>
      </c>
      <c r="G317" s="208">
        <f t="shared" si="6"/>
        <v>87.718479498490325</v>
      </c>
      <c r="H317" s="209">
        <f t="shared" si="7"/>
        <v>0.60442742086009027</v>
      </c>
      <c r="I317" s="21"/>
    </row>
    <row r="318" spans="1:9" s="193" customFormat="1">
      <c r="A318" s="21"/>
      <c r="B318" s="21"/>
      <c r="C318" s="140"/>
      <c r="D318" s="210" t="s">
        <v>197</v>
      </c>
      <c r="E318" s="206">
        <v>6643701</v>
      </c>
      <c r="F318" s="207">
        <v>0</v>
      </c>
      <c r="G318" s="208">
        <f t="shared" si="6"/>
        <v>0</v>
      </c>
      <c r="H318" s="209">
        <f t="shared" si="7"/>
        <v>2.3851549600642698E-2</v>
      </c>
      <c r="I318" s="21"/>
    </row>
    <row r="319" spans="1:9" s="193" customFormat="1">
      <c r="A319" s="21"/>
      <c r="B319" s="21"/>
      <c r="C319" s="140"/>
      <c r="D319" s="210" t="s">
        <v>198</v>
      </c>
      <c r="E319" s="206">
        <v>3901765</v>
      </c>
      <c r="F319" s="207">
        <v>3293728</v>
      </c>
      <c r="G319" s="208">
        <f t="shared" si="6"/>
        <v>84.416360288228532</v>
      </c>
      <c r="H319" s="209">
        <f t="shared" si="7"/>
        <v>1.4007725728107219E-2</v>
      </c>
      <c r="I319" s="21"/>
    </row>
    <row r="320" spans="1:9" s="193" customFormat="1">
      <c r="A320" s="21"/>
      <c r="B320" s="21"/>
      <c r="C320" s="140"/>
      <c r="D320" s="210" t="s">
        <v>199</v>
      </c>
      <c r="E320" s="206">
        <v>25208</v>
      </c>
      <c r="F320" s="207">
        <v>0</v>
      </c>
      <c r="G320" s="208">
        <f t="shared" si="6"/>
        <v>0</v>
      </c>
      <c r="H320" s="209">
        <f t="shared" si="7"/>
        <v>9.0499235641850991E-5</v>
      </c>
      <c r="I320" s="21"/>
    </row>
    <row r="321" spans="1:9" s="193" customFormat="1">
      <c r="A321" s="21"/>
      <c r="B321" s="21"/>
      <c r="C321" s="140"/>
      <c r="D321" s="210" t="s">
        <v>200</v>
      </c>
      <c r="E321" s="206">
        <v>11705395</v>
      </c>
      <c r="F321" s="207">
        <v>9881249</v>
      </c>
      <c r="G321" s="208">
        <f t="shared" si="6"/>
        <v>84.416194412918145</v>
      </c>
      <c r="H321" s="209">
        <f t="shared" si="7"/>
        <v>4.2023536194301186E-2</v>
      </c>
      <c r="I321" s="21"/>
    </row>
    <row r="322" spans="1:9" s="193" customFormat="1">
      <c r="A322" s="21"/>
      <c r="B322" s="21"/>
      <c r="C322" s="140"/>
      <c r="D322" s="210" t="s">
        <v>201</v>
      </c>
      <c r="E322" s="206">
        <v>75629</v>
      </c>
      <c r="F322" s="207">
        <v>0</v>
      </c>
      <c r="G322" s="208">
        <f t="shared" si="6"/>
        <v>0</v>
      </c>
      <c r="H322" s="209">
        <f t="shared" si="7"/>
        <v>2.7151565742452986E-4</v>
      </c>
      <c r="I322" s="21"/>
    </row>
    <row r="323" spans="1:9" s="193" customFormat="1" ht="31.5">
      <c r="A323" s="21"/>
      <c r="B323" s="21"/>
      <c r="C323" s="140"/>
      <c r="D323" s="205" t="s">
        <v>202</v>
      </c>
      <c r="E323" s="206">
        <v>9567686</v>
      </c>
      <c r="F323" s="207">
        <v>0</v>
      </c>
      <c r="G323" s="208">
        <f t="shared" si="6"/>
        <v>0</v>
      </c>
      <c r="H323" s="209">
        <f t="shared" si="7"/>
        <v>3.4348947550826674E-2</v>
      </c>
      <c r="I323" s="21"/>
    </row>
    <row r="324" spans="1:9" s="193" customFormat="1" ht="31.5">
      <c r="A324" s="21"/>
      <c r="B324" s="21"/>
      <c r="C324" s="140"/>
      <c r="D324" s="205" t="s">
        <v>203</v>
      </c>
      <c r="E324" s="206">
        <v>18388</v>
      </c>
      <c r="F324" s="207">
        <v>0</v>
      </c>
      <c r="G324" s="208">
        <f t="shared" si="6"/>
        <v>0</v>
      </c>
      <c r="H324" s="209">
        <f t="shared" si="7"/>
        <v>6.601475503738321E-5</v>
      </c>
      <c r="I324" s="21"/>
    </row>
    <row r="325" spans="1:9" s="193" customFormat="1">
      <c r="A325" s="21"/>
      <c r="B325" s="21"/>
      <c r="C325" s="140"/>
      <c r="D325" s="205" t="s">
        <v>204</v>
      </c>
      <c r="E325" s="206">
        <v>733201000</v>
      </c>
      <c r="F325" s="216">
        <v>685604625</v>
      </c>
      <c r="G325" s="208">
        <f t="shared" si="6"/>
        <v>93.508413791034101</v>
      </c>
      <c r="H325" s="209">
        <f t="shared" si="7"/>
        <v>2.6322647600698508</v>
      </c>
      <c r="I325" s="21"/>
    </row>
    <row r="326" spans="1:9" s="193" customFormat="1">
      <c r="A326" s="21"/>
      <c r="B326" s="21"/>
      <c r="C326" s="140"/>
      <c r="D326" s="205" t="s">
        <v>205</v>
      </c>
      <c r="E326" s="206">
        <v>211676000</v>
      </c>
      <c r="F326" s="207">
        <v>141738706</v>
      </c>
      <c r="G326" s="208">
        <f t="shared" si="6"/>
        <v>66.960215612539926</v>
      </c>
      <c r="H326" s="209">
        <f t="shared" si="7"/>
        <v>0.7599379642861176</v>
      </c>
      <c r="I326" s="21"/>
    </row>
    <row r="327" spans="1:9" s="193" customFormat="1">
      <c r="A327" s="21"/>
      <c r="B327" s="21"/>
      <c r="C327" s="140"/>
      <c r="D327" s="205" t="s">
        <v>206</v>
      </c>
      <c r="E327" s="206">
        <v>816951000</v>
      </c>
      <c r="F327" s="207">
        <v>780916308</v>
      </c>
      <c r="G327" s="208">
        <f t="shared" si="6"/>
        <v>95.589124439531872</v>
      </c>
      <c r="H327" s="209">
        <f t="shared" si="7"/>
        <v>2.9329356179326327</v>
      </c>
      <c r="I327" s="21"/>
    </row>
    <row r="328" spans="1:9" s="193" customFormat="1">
      <c r="A328" s="21"/>
      <c r="B328" s="21"/>
      <c r="C328" s="140"/>
      <c r="D328" s="205" t="s">
        <v>207</v>
      </c>
      <c r="E328" s="206">
        <v>1061549000</v>
      </c>
      <c r="F328" s="207">
        <v>1028333971</v>
      </c>
      <c r="G328" s="208">
        <f t="shared" si="6"/>
        <v>96.871079055229671</v>
      </c>
      <c r="H328" s="209">
        <f t="shared" si="7"/>
        <v>3.8110668476821359</v>
      </c>
      <c r="I328" s="21"/>
    </row>
    <row r="329" spans="1:9" s="193" customFormat="1">
      <c r="A329" s="21"/>
      <c r="B329" s="21"/>
      <c r="C329" s="140"/>
      <c r="D329" s="205"/>
      <c r="E329" s="214"/>
      <c r="F329" s="212"/>
      <c r="G329" s="203"/>
      <c r="H329" s="129"/>
      <c r="I329" s="21"/>
    </row>
    <row r="330" spans="1:9" s="193" customFormat="1">
      <c r="A330" s="21"/>
      <c r="B330" s="21"/>
      <c r="C330" s="140"/>
      <c r="D330" s="200" t="s">
        <v>208</v>
      </c>
      <c r="E330" s="201">
        <f>E331</f>
        <v>1200000</v>
      </c>
      <c r="F330" s="202">
        <f>F331</f>
        <v>1200000</v>
      </c>
      <c r="G330" s="203">
        <f t="shared" si="6"/>
        <v>100</v>
      </c>
      <c r="H330" s="129">
        <f t="shared" si="7"/>
        <v>4.3081197544518083E-3</v>
      </c>
      <c r="I330" s="21"/>
    </row>
    <row r="331" spans="1:9" s="193" customFormat="1">
      <c r="A331" s="21"/>
      <c r="B331" s="21"/>
      <c r="C331" s="140"/>
      <c r="D331" s="210" t="s">
        <v>126</v>
      </c>
      <c r="E331" s="206">
        <v>1200000</v>
      </c>
      <c r="F331" s="207">
        <v>1200000</v>
      </c>
      <c r="G331" s="208">
        <f t="shared" si="6"/>
        <v>100</v>
      </c>
      <c r="H331" s="209">
        <f t="shared" si="7"/>
        <v>4.3081197544518083E-3</v>
      </c>
      <c r="I331" s="21"/>
    </row>
    <row r="332" spans="1:9" s="193" customFormat="1">
      <c r="A332" s="21"/>
      <c r="B332" s="21"/>
      <c r="C332" s="140"/>
      <c r="D332" s="215"/>
      <c r="E332" s="214"/>
      <c r="F332" s="212"/>
      <c r="G332" s="203"/>
      <c r="H332" s="129"/>
      <c r="I332" s="21"/>
    </row>
    <row r="333" spans="1:9" s="193" customFormat="1" ht="31.5">
      <c r="A333" s="21"/>
      <c r="B333" s="21"/>
      <c r="C333" s="140"/>
      <c r="D333" s="200" t="s">
        <v>209</v>
      </c>
      <c r="E333" s="201">
        <f>E334</f>
        <v>3000000</v>
      </c>
      <c r="F333" s="202">
        <f>F334</f>
        <v>2916000</v>
      </c>
      <c r="G333" s="203">
        <f t="shared" si="6"/>
        <v>97.2</v>
      </c>
      <c r="H333" s="129">
        <f t="shared" si="7"/>
        <v>1.0770299386129521E-2</v>
      </c>
      <c r="I333" s="21"/>
    </row>
    <row r="334" spans="1:9" s="193" customFormat="1">
      <c r="A334" s="21"/>
      <c r="B334" s="21"/>
      <c r="C334" s="140"/>
      <c r="D334" s="210" t="s">
        <v>126</v>
      </c>
      <c r="E334" s="206">
        <v>3000000</v>
      </c>
      <c r="F334" s="207">
        <v>2916000</v>
      </c>
      <c r="G334" s="208">
        <f t="shared" si="6"/>
        <v>97.2</v>
      </c>
      <c r="H334" s="209">
        <f t="shared" si="7"/>
        <v>1.0770299386129521E-2</v>
      </c>
      <c r="I334" s="21"/>
    </row>
    <row r="335" spans="1:9" s="193" customFormat="1">
      <c r="A335" s="21"/>
      <c r="B335" s="21"/>
      <c r="C335" s="140"/>
      <c r="D335" s="217"/>
      <c r="E335" s="206"/>
      <c r="F335" s="207"/>
      <c r="G335" s="203"/>
      <c r="H335" s="129"/>
      <c r="I335" s="21"/>
    </row>
    <row r="336" spans="1:9" s="193" customFormat="1">
      <c r="A336" s="21"/>
      <c r="B336" s="21"/>
      <c r="C336" s="140"/>
      <c r="D336" s="213" t="s">
        <v>210</v>
      </c>
      <c r="E336" s="201">
        <f>E337+E338+E339+E340+E341</f>
        <v>31853040</v>
      </c>
      <c r="F336" s="202">
        <f>F337+F338+F339+F340+F341</f>
        <v>31853040</v>
      </c>
      <c r="G336" s="203">
        <f t="shared" si="6"/>
        <v>100</v>
      </c>
      <c r="H336" s="129">
        <f t="shared" si="7"/>
        <v>0.11435559238611971</v>
      </c>
      <c r="I336" s="21"/>
    </row>
    <row r="337" spans="1:9" s="193" customFormat="1">
      <c r="A337" s="21"/>
      <c r="B337" s="21"/>
      <c r="C337" s="140"/>
      <c r="D337" s="210" t="s">
        <v>126</v>
      </c>
      <c r="E337" s="206">
        <v>3000000</v>
      </c>
      <c r="F337" s="207">
        <v>3000000</v>
      </c>
      <c r="G337" s="208">
        <f t="shared" si="6"/>
        <v>100</v>
      </c>
      <c r="H337" s="209">
        <f t="shared" si="7"/>
        <v>1.0770299386129521E-2</v>
      </c>
      <c r="I337" s="21"/>
    </row>
    <row r="338" spans="1:9" s="193" customFormat="1">
      <c r="A338" s="21"/>
      <c r="B338" s="21"/>
      <c r="C338" s="140"/>
      <c r="D338" s="210" t="s">
        <v>127</v>
      </c>
      <c r="E338" s="206">
        <v>27600000</v>
      </c>
      <c r="F338" s="207">
        <v>27600000</v>
      </c>
      <c r="G338" s="208">
        <f t="shared" si="6"/>
        <v>100</v>
      </c>
      <c r="H338" s="209">
        <f t="shared" si="7"/>
        <v>9.9086754352391601E-2</v>
      </c>
      <c r="I338" s="21"/>
    </row>
    <row r="339" spans="1:9" s="193" customFormat="1">
      <c r="A339" s="21"/>
      <c r="B339" s="21"/>
      <c r="C339" s="140"/>
      <c r="D339" s="210" t="s">
        <v>129</v>
      </c>
      <c r="E339" s="206">
        <v>1104000</v>
      </c>
      <c r="F339" s="207">
        <v>1104000</v>
      </c>
      <c r="G339" s="208">
        <f t="shared" si="6"/>
        <v>100</v>
      </c>
      <c r="H339" s="209">
        <f t="shared" si="7"/>
        <v>3.9634701740956634E-3</v>
      </c>
      <c r="I339" s="21"/>
    </row>
    <row r="340" spans="1:9" s="193" customFormat="1">
      <c r="A340" s="21"/>
      <c r="B340" s="21"/>
      <c r="C340" s="140"/>
      <c r="D340" s="205" t="s">
        <v>130</v>
      </c>
      <c r="E340" s="206">
        <v>66240</v>
      </c>
      <c r="F340" s="207">
        <v>66240</v>
      </c>
      <c r="G340" s="208">
        <f t="shared" si="6"/>
        <v>100</v>
      </c>
      <c r="H340" s="209">
        <f t="shared" si="7"/>
        <v>2.3780821044573982E-4</v>
      </c>
      <c r="I340" s="21"/>
    </row>
    <row r="341" spans="1:9" s="193" customFormat="1">
      <c r="A341" s="21"/>
      <c r="B341" s="21"/>
      <c r="C341" s="140"/>
      <c r="D341" s="210" t="s">
        <v>131</v>
      </c>
      <c r="E341" s="206">
        <v>82800</v>
      </c>
      <c r="F341" s="207">
        <v>82800</v>
      </c>
      <c r="G341" s="208">
        <f t="shared" si="6"/>
        <v>100</v>
      </c>
      <c r="H341" s="209">
        <f t="shared" si="7"/>
        <v>2.9726026305717477E-4</v>
      </c>
      <c r="I341" s="21"/>
    </row>
    <row r="342" spans="1:9" s="193" customFormat="1">
      <c r="A342" s="21"/>
      <c r="B342" s="21"/>
      <c r="C342" s="140"/>
      <c r="D342" s="210"/>
      <c r="E342" s="206"/>
      <c r="F342" s="202"/>
      <c r="G342" s="203"/>
      <c r="H342" s="129"/>
      <c r="I342" s="21"/>
    </row>
    <row r="343" spans="1:9" s="193" customFormat="1" ht="31.5">
      <c r="A343" s="21"/>
      <c r="B343" s="21"/>
      <c r="C343" s="140"/>
      <c r="D343" s="200" t="s">
        <v>211</v>
      </c>
      <c r="E343" s="201">
        <f>E344</f>
        <v>1225000</v>
      </c>
      <c r="F343" s="202">
        <f>F344</f>
        <v>1220000</v>
      </c>
      <c r="G343" s="203">
        <f t="shared" si="6"/>
        <v>99.591836734693871</v>
      </c>
      <c r="H343" s="129">
        <f t="shared" si="7"/>
        <v>4.3978722493362215E-3</v>
      </c>
      <c r="I343" s="21"/>
    </row>
    <row r="344" spans="1:9" s="193" customFormat="1">
      <c r="A344" s="21"/>
      <c r="B344" s="21"/>
      <c r="C344" s="140"/>
      <c r="D344" s="210" t="s">
        <v>126</v>
      </c>
      <c r="E344" s="206">
        <v>1225000</v>
      </c>
      <c r="F344" s="207">
        <v>1220000</v>
      </c>
      <c r="G344" s="208">
        <f t="shared" si="6"/>
        <v>99.591836734693871</v>
      </c>
      <c r="H344" s="209">
        <f t="shared" si="7"/>
        <v>4.3978722493362215E-3</v>
      </c>
      <c r="I344" s="21"/>
    </row>
    <row r="345" spans="1:9" s="193" customFormat="1">
      <c r="A345" s="21"/>
      <c r="B345" s="21"/>
      <c r="C345" s="140"/>
      <c r="D345" s="217"/>
      <c r="E345" s="206"/>
      <c r="F345" s="207"/>
      <c r="G345" s="203"/>
      <c r="H345" s="129"/>
      <c r="I345" s="21"/>
    </row>
    <row r="346" spans="1:9" s="193" customFormat="1" ht="31.5">
      <c r="A346" s="21"/>
      <c r="B346" s="21"/>
      <c r="C346" s="140"/>
      <c r="D346" s="200" t="s">
        <v>212</v>
      </c>
      <c r="E346" s="201">
        <f>E347+E348</f>
        <v>725000</v>
      </c>
      <c r="F346" s="202">
        <f>F347+F348</f>
        <v>720000</v>
      </c>
      <c r="G346" s="203">
        <f t="shared" si="6"/>
        <v>99.310344827586206</v>
      </c>
      <c r="H346" s="129">
        <f t="shared" si="7"/>
        <v>2.6028223516479676E-3</v>
      </c>
      <c r="I346" s="21"/>
    </row>
    <row r="347" spans="1:9" s="193" customFormat="1">
      <c r="A347" s="21"/>
      <c r="B347" s="21"/>
      <c r="C347" s="140"/>
      <c r="D347" s="205" t="s">
        <v>125</v>
      </c>
      <c r="E347" s="206">
        <v>0</v>
      </c>
      <c r="F347" s="207">
        <v>0</v>
      </c>
      <c r="G347" s="203"/>
      <c r="H347" s="129">
        <f t="shared" si="7"/>
        <v>0</v>
      </c>
      <c r="I347" s="21"/>
    </row>
    <row r="348" spans="1:9" s="193" customFormat="1">
      <c r="A348" s="21"/>
      <c r="B348" s="21"/>
      <c r="C348" s="140"/>
      <c r="D348" s="210" t="s">
        <v>126</v>
      </c>
      <c r="E348" s="206">
        <v>725000</v>
      </c>
      <c r="F348" s="207">
        <v>720000</v>
      </c>
      <c r="G348" s="208">
        <f t="shared" si="6"/>
        <v>99.310344827586206</v>
      </c>
      <c r="H348" s="209">
        <f t="shared" si="7"/>
        <v>2.6028223516479676E-3</v>
      </c>
      <c r="I348" s="21"/>
    </row>
    <row r="349" spans="1:9" s="193" customFormat="1">
      <c r="A349" s="21"/>
      <c r="B349" s="21"/>
      <c r="C349" s="140"/>
      <c r="D349" s="215"/>
      <c r="E349" s="214"/>
      <c r="F349" s="207"/>
      <c r="G349" s="203"/>
      <c r="H349" s="129"/>
      <c r="I349" s="21"/>
    </row>
    <row r="350" spans="1:9" s="193" customFormat="1" ht="31.5">
      <c r="A350" s="21"/>
      <c r="B350" s="21"/>
      <c r="C350" s="140"/>
      <c r="D350" s="200" t="s">
        <v>213</v>
      </c>
      <c r="E350" s="201">
        <f>E351+E352</f>
        <v>5400000</v>
      </c>
      <c r="F350" s="202">
        <f>F351+F352</f>
        <v>5360200</v>
      </c>
      <c r="G350" s="203">
        <f t="shared" si="6"/>
        <v>99.262962962962959</v>
      </c>
      <c r="H350" s="129">
        <f t="shared" si="7"/>
        <v>1.938653889503314E-2</v>
      </c>
      <c r="I350" s="21"/>
    </row>
    <row r="351" spans="1:9" s="193" customFormat="1">
      <c r="A351" s="21"/>
      <c r="B351" s="21"/>
      <c r="C351" s="140"/>
      <c r="D351" s="205" t="s">
        <v>125</v>
      </c>
      <c r="E351" s="206">
        <v>400000</v>
      </c>
      <c r="F351" s="207">
        <v>364200</v>
      </c>
      <c r="G351" s="208">
        <f t="shared" si="6"/>
        <v>91.05</v>
      </c>
      <c r="H351" s="209">
        <f t="shared" si="7"/>
        <v>1.4360399181506029E-3</v>
      </c>
      <c r="I351" s="21"/>
    </row>
    <row r="352" spans="1:9" s="193" customFormat="1">
      <c r="A352" s="21"/>
      <c r="B352" s="21"/>
      <c r="C352" s="140"/>
      <c r="D352" s="210" t="s">
        <v>126</v>
      </c>
      <c r="E352" s="206">
        <v>5000000</v>
      </c>
      <c r="F352" s="207">
        <v>4996000</v>
      </c>
      <c r="G352" s="208">
        <f t="shared" ref="G352:G415" si="8">F352/E352*100</f>
        <v>99.92</v>
      </c>
      <c r="H352" s="209">
        <f t="shared" ref="H352:H415" si="9">E352/$E$132*100</f>
        <v>1.7950498976882535E-2</v>
      </c>
      <c r="I352" s="21"/>
    </row>
    <row r="353" spans="1:9" s="193" customFormat="1">
      <c r="A353" s="21"/>
      <c r="B353" s="21"/>
      <c r="C353" s="140"/>
      <c r="D353" s="215"/>
      <c r="E353" s="214"/>
      <c r="F353" s="207"/>
      <c r="G353" s="203"/>
      <c r="H353" s="129"/>
      <c r="I353" s="21"/>
    </row>
    <row r="354" spans="1:9" s="193" customFormat="1" ht="31.5">
      <c r="A354" s="21"/>
      <c r="B354" s="21"/>
      <c r="C354" s="140"/>
      <c r="D354" s="200" t="s">
        <v>214</v>
      </c>
      <c r="E354" s="201">
        <f>E355</f>
        <v>435000</v>
      </c>
      <c r="F354" s="202">
        <f>F355</f>
        <v>435000</v>
      </c>
      <c r="G354" s="203">
        <f t="shared" si="8"/>
        <v>100</v>
      </c>
      <c r="H354" s="129">
        <f t="shared" si="9"/>
        <v>1.5616934109887806E-3</v>
      </c>
      <c r="I354" s="21"/>
    </row>
    <row r="355" spans="1:9" s="193" customFormat="1">
      <c r="A355" s="21"/>
      <c r="B355" s="21"/>
      <c r="C355" s="140"/>
      <c r="D355" s="210" t="s">
        <v>126</v>
      </c>
      <c r="E355" s="206">
        <v>435000</v>
      </c>
      <c r="F355" s="207">
        <v>435000</v>
      </c>
      <c r="G355" s="208">
        <f t="shared" si="8"/>
        <v>100</v>
      </c>
      <c r="H355" s="209">
        <f t="shared" si="9"/>
        <v>1.5616934109887806E-3</v>
      </c>
      <c r="I355" s="21"/>
    </row>
    <row r="356" spans="1:9" s="193" customFormat="1">
      <c r="A356" s="21"/>
      <c r="B356" s="21"/>
      <c r="C356" s="140"/>
      <c r="D356" s="215"/>
      <c r="E356" s="214"/>
      <c r="F356" s="207"/>
      <c r="G356" s="203"/>
      <c r="H356" s="129"/>
      <c r="I356" s="21"/>
    </row>
    <row r="357" spans="1:9" s="193" customFormat="1" ht="31.5">
      <c r="A357" s="21"/>
      <c r="B357" s="21"/>
      <c r="C357" s="140"/>
      <c r="D357" s="200" t="s">
        <v>215</v>
      </c>
      <c r="E357" s="201">
        <f>E358</f>
        <v>3545000</v>
      </c>
      <c r="F357" s="202">
        <f>F358</f>
        <v>3475000</v>
      </c>
      <c r="G357" s="203">
        <f t="shared" si="8"/>
        <v>98.025387870239783</v>
      </c>
      <c r="H357" s="129">
        <f t="shared" si="9"/>
        <v>1.2726903774609718E-2</v>
      </c>
      <c r="I357" s="21"/>
    </row>
    <row r="358" spans="1:9" s="193" customFormat="1">
      <c r="A358" s="21"/>
      <c r="B358" s="21"/>
      <c r="C358" s="140"/>
      <c r="D358" s="210" t="s">
        <v>216</v>
      </c>
      <c r="E358" s="206">
        <v>3545000</v>
      </c>
      <c r="F358" s="207">
        <v>3475000</v>
      </c>
      <c r="G358" s="208">
        <f t="shared" si="8"/>
        <v>98.025387870239783</v>
      </c>
      <c r="H358" s="209">
        <f t="shared" si="9"/>
        <v>1.2726903774609718E-2</v>
      </c>
      <c r="I358" s="21"/>
    </row>
    <row r="359" spans="1:9" s="193" customFormat="1">
      <c r="A359" s="21"/>
      <c r="B359" s="21"/>
      <c r="C359" s="140"/>
      <c r="D359" s="215"/>
      <c r="E359" s="214"/>
      <c r="F359" s="207"/>
      <c r="G359" s="203"/>
      <c r="H359" s="129"/>
      <c r="I359" s="21"/>
    </row>
    <row r="360" spans="1:9" s="193" customFormat="1">
      <c r="A360" s="21"/>
      <c r="B360" s="21"/>
      <c r="C360" s="140"/>
      <c r="D360" s="200" t="s">
        <v>217</v>
      </c>
      <c r="E360" s="201">
        <f>E361</f>
        <v>11876665</v>
      </c>
      <c r="F360" s="202">
        <f>F361</f>
        <v>11010950</v>
      </c>
      <c r="G360" s="203">
        <f t="shared" si="8"/>
        <v>92.710790444960764</v>
      </c>
      <c r="H360" s="129">
        <f t="shared" si="9"/>
        <v>4.263841258625533E-2</v>
      </c>
      <c r="I360" s="21"/>
    </row>
    <row r="361" spans="1:9" s="193" customFormat="1">
      <c r="A361" s="21"/>
      <c r="B361" s="21"/>
      <c r="C361" s="140"/>
      <c r="D361" s="205" t="s">
        <v>133</v>
      </c>
      <c r="E361" s="206">
        <v>11876665</v>
      </c>
      <c r="F361" s="207">
        <v>11010950</v>
      </c>
      <c r="G361" s="208">
        <f t="shared" si="8"/>
        <v>92.710790444960764</v>
      </c>
      <c r="H361" s="209">
        <f t="shared" si="9"/>
        <v>4.263841258625533E-2</v>
      </c>
      <c r="I361" s="21"/>
    </row>
    <row r="362" spans="1:9" s="193" customFormat="1">
      <c r="A362" s="21"/>
      <c r="B362" s="21"/>
      <c r="C362" s="140"/>
      <c r="D362" s="205"/>
      <c r="E362" s="214"/>
      <c r="F362" s="207"/>
      <c r="G362" s="203"/>
      <c r="H362" s="129"/>
      <c r="I362" s="21"/>
    </row>
    <row r="363" spans="1:9" s="193" customFormat="1">
      <c r="A363" s="21"/>
      <c r="B363" s="21"/>
      <c r="C363" s="140"/>
      <c r="D363" s="213" t="s">
        <v>218</v>
      </c>
      <c r="E363" s="201">
        <f>E364</f>
        <v>30120000</v>
      </c>
      <c r="F363" s="202">
        <f>F364</f>
        <v>26079310</v>
      </c>
      <c r="G363" s="203">
        <f t="shared" si="8"/>
        <v>86.58469455511289</v>
      </c>
      <c r="H363" s="129">
        <f t="shared" si="9"/>
        <v>0.1081338058367404</v>
      </c>
      <c r="I363" s="21"/>
    </row>
    <row r="364" spans="1:9" s="193" customFormat="1">
      <c r="A364" s="21"/>
      <c r="B364" s="21"/>
      <c r="C364" s="140"/>
      <c r="D364" s="205" t="s">
        <v>125</v>
      </c>
      <c r="E364" s="206">
        <v>30120000</v>
      </c>
      <c r="F364" s="207">
        <v>26079310</v>
      </c>
      <c r="G364" s="208">
        <f t="shared" si="8"/>
        <v>86.58469455511289</v>
      </c>
      <c r="H364" s="209">
        <f t="shared" si="9"/>
        <v>0.1081338058367404</v>
      </c>
      <c r="I364" s="21"/>
    </row>
    <row r="365" spans="1:9" s="193" customFormat="1">
      <c r="A365" s="21"/>
      <c r="B365" s="21"/>
      <c r="C365" s="140"/>
      <c r="D365" s="217"/>
      <c r="E365" s="206"/>
      <c r="F365" s="202"/>
      <c r="G365" s="203"/>
      <c r="H365" s="129"/>
      <c r="I365" s="21"/>
    </row>
    <row r="366" spans="1:9" s="193" customFormat="1" ht="31.5">
      <c r="A366" s="21"/>
      <c r="B366" s="21"/>
      <c r="C366" s="140"/>
      <c r="D366" s="200" t="s">
        <v>219</v>
      </c>
      <c r="E366" s="201">
        <f>E367+E368</f>
        <v>3080000</v>
      </c>
      <c r="F366" s="202">
        <f>F367+F368</f>
        <v>2860000</v>
      </c>
      <c r="G366" s="203">
        <f t="shared" si="8"/>
        <v>92.857142857142861</v>
      </c>
      <c r="H366" s="129">
        <f t="shared" si="9"/>
        <v>1.1057507369759642E-2</v>
      </c>
      <c r="I366" s="21"/>
    </row>
    <row r="367" spans="1:9" s="193" customFormat="1">
      <c r="A367" s="21"/>
      <c r="B367" s="21"/>
      <c r="C367" s="140"/>
      <c r="D367" s="210" t="s">
        <v>220</v>
      </c>
      <c r="E367" s="206">
        <v>2880000</v>
      </c>
      <c r="F367" s="207">
        <v>2860000</v>
      </c>
      <c r="G367" s="208">
        <f t="shared" si="8"/>
        <v>99.305555555555557</v>
      </c>
      <c r="H367" s="209">
        <f t="shared" si="9"/>
        <v>1.033948741068434E-2</v>
      </c>
      <c r="I367" s="21"/>
    </row>
    <row r="368" spans="1:9" s="193" customFormat="1">
      <c r="A368" s="21"/>
      <c r="B368" s="21"/>
      <c r="C368" s="140"/>
      <c r="D368" s="210" t="s">
        <v>221</v>
      </c>
      <c r="E368" s="206">
        <v>200000</v>
      </c>
      <c r="F368" s="207">
        <v>0</v>
      </c>
      <c r="G368" s="203">
        <f t="shared" si="8"/>
        <v>0</v>
      </c>
      <c r="H368" s="209">
        <f t="shared" si="9"/>
        <v>7.1801995907530146E-4</v>
      </c>
      <c r="I368" s="21"/>
    </row>
    <row r="369" spans="1:9" s="193" customFormat="1">
      <c r="A369" s="21"/>
      <c r="B369" s="21"/>
      <c r="C369" s="140"/>
      <c r="D369" s="215"/>
      <c r="E369" s="214"/>
      <c r="F369" s="212"/>
      <c r="G369" s="203"/>
      <c r="H369" s="129"/>
      <c r="I369" s="21"/>
    </row>
    <row r="370" spans="1:9" s="193" customFormat="1" ht="31.5">
      <c r="A370" s="21"/>
      <c r="B370" s="21"/>
      <c r="C370" s="140"/>
      <c r="D370" s="200" t="s">
        <v>222</v>
      </c>
      <c r="E370" s="201">
        <f>E371+E372</f>
        <v>141315000</v>
      </c>
      <c r="F370" s="202">
        <f>F371+F372</f>
        <v>125383845</v>
      </c>
      <c r="G370" s="203">
        <f t="shared" si="8"/>
        <v>88.726494002759793</v>
      </c>
      <c r="H370" s="129">
        <f t="shared" si="9"/>
        <v>0.50733495258363115</v>
      </c>
      <c r="I370" s="21"/>
    </row>
    <row r="371" spans="1:9" s="193" customFormat="1">
      <c r="A371" s="21"/>
      <c r="B371" s="21"/>
      <c r="C371" s="140"/>
      <c r="D371" s="210" t="s">
        <v>126</v>
      </c>
      <c r="E371" s="206">
        <v>45375000</v>
      </c>
      <c r="F371" s="207">
        <v>45191800</v>
      </c>
      <c r="G371" s="208">
        <f t="shared" si="8"/>
        <v>99.596253443526166</v>
      </c>
      <c r="H371" s="209">
        <f t="shared" si="9"/>
        <v>0.16290077821520901</v>
      </c>
      <c r="I371" s="21"/>
    </row>
    <row r="372" spans="1:9" s="193" customFormat="1">
      <c r="A372" s="21"/>
      <c r="B372" s="21"/>
      <c r="C372" s="140"/>
      <c r="D372" s="210" t="s">
        <v>223</v>
      </c>
      <c r="E372" s="206">
        <v>95940000</v>
      </c>
      <c r="F372" s="207">
        <v>80192045</v>
      </c>
      <c r="G372" s="208">
        <f t="shared" si="8"/>
        <v>83.585621221596824</v>
      </c>
      <c r="H372" s="209">
        <f t="shared" si="9"/>
        <v>0.34443417436842211</v>
      </c>
      <c r="I372" s="21"/>
    </row>
    <row r="373" spans="1:9" s="193" customFormat="1">
      <c r="A373" s="21"/>
      <c r="B373" s="21"/>
      <c r="C373" s="140"/>
      <c r="D373" s="215"/>
      <c r="E373" s="214"/>
      <c r="F373" s="207"/>
      <c r="G373" s="203"/>
      <c r="H373" s="129"/>
      <c r="I373" s="21"/>
    </row>
    <row r="374" spans="1:9" s="193" customFormat="1">
      <c r="A374" s="21"/>
      <c r="B374" s="21"/>
      <c r="C374" s="140"/>
      <c r="D374" s="213" t="s">
        <v>224</v>
      </c>
      <c r="E374" s="201">
        <f>E375+E376+E377+E378+E379+E380+E381+E382</f>
        <v>121382898</v>
      </c>
      <c r="F374" s="202">
        <f>F375+F376+F377+F378+F379+F380+F381+F382</f>
        <v>113435462</v>
      </c>
      <c r="G374" s="203">
        <f t="shared" si="8"/>
        <v>93.452590001599731</v>
      </c>
      <c r="H374" s="129">
        <f t="shared" si="9"/>
        <v>0.43577671727200745</v>
      </c>
      <c r="I374" s="21"/>
    </row>
    <row r="375" spans="1:9" s="193" customFormat="1">
      <c r="A375" s="21"/>
      <c r="B375" s="21"/>
      <c r="C375" s="140"/>
      <c r="D375" s="210" t="s">
        <v>161</v>
      </c>
      <c r="E375" s="206">
        <v>6805000</v>
      </c>
      <c r="F375" s="207">
        <v>4810000</v>
      </c>
      <c r="G375" s="208">
        <f t="shared" si="8"/>
        <v>70.683321087435715</v>
      </c>
      <c r="H375" s="209">
        <f t="shared" si="9"/>
        <v>2.4430629107537134E-2</v>
      </c>
      <c r="I375" s="21"/>
    </row>
    <row r="376" spans="1:9" s="193" customFormat="1">
      <c r="A376" s="21"/>
      <c r="B376" s="21"/>
      <c r="C376" s="140"/>
      <c r="D376" s="210" t="s">
        <v>225</v>
      </c>
      <c r="E376" s="206">
        <v>300000</v>
      </c>
      <c r="F376" s="207">
        <v>300000</v>
      </c>
      <c r="G376" s="208">
        <f t="shared" si="8"/>
        <v>100</v>
      </c>
      <c r="H376" s="209">
        <f t="shared" si="9"/>
        <v>1.0770299386129521E-3</v>
      </c>
      <c r="I376" s="21"/>
    </row>
    <row r="377" spans="1:9" s="193" customFormat="1">
      <c r="A377" s="21"/>
      <c r="B377" s="21"/>
      <c r="C377" s="140"/>
      <c r="D377" s="210" t="s">
        <v>226</v>
      </c>
      <c r="E377" s="206">
        <v>5698900</v>
      </c>
      <c r="F377" s="207">
        <v>4987500</v>
      </c>
      <c r="G377" s="208">
        <f t="shared" si="8"/>
        <v>87.516889224236266</v>
      </c>
      <c r="H377" s="209">
        <f t="shared" si="9"/>
        <v>2.0459619723871177E-2</v>
      </c>
      <c r="I377" s="21"/>
    </row>
    <row r="378" spans="1:9" s="193" customFormat="1">
      <c r="A378" s="21"/>
      <c r="B378" s="21"/>
      <c r="C378" s="140"/>
      <c r="D378" s="210" t="s">
        <v>227</v>
      </c>
      <c r="E378" s="206">
        <v>27390000</v>
      </c>
      <c r="F378" s="207">
        <v>25164000</v>
      </c>
      <c r="G378" s="208">
        <f t="shared" si="8"/>
        <v>91.872946330777665</v>
      </c>
      <c r="H378" s="209">
        <f t="shared" si="9"/>
        <v>9.8332833395362529E-2</v>
      </c>
      <c r="I378" s="21"/>
    </row>
    <row r="379" spans="1:9" s="193" customFormat="1">
      <c r="A379" s="21"/>
      <c r="B379" s="21"/>
      <c r="C379" s="140"/>
      <c r="D379" s="210" t="s">
        <v>228</v>
      </c>
      <c r="E379" s="206">
        <v>5719000</v>
      </c>
      <c r="F379" s="207">
        <v>5565962</v>
      </c>
      <c r="G379" s="208">
        <f t="shared" si="8"/>
        <v>97.324042664801539</v>
      </c>
      <c r="H379" s="209">
        <f t="shared" si="9"/>
        <v>2.0531780729758246E-2</v>
      </c>
      <c r="I379" s="21"/>
    </row>
    <row r="380" spans="1:9" s="193" customFormat="1">
      <c r="A380" s="21"/>
      <c r="B380" s="21"/>
      <c r="C380" s="140"/>
      <c r="D380" s="210" t="s">
        <v>229</v>
      </c>
      <c r="E380" s="206">
        <v>3500000</v>
      </c>
      <c r="F380" s="207">
        <v>3150000</v>
      </c>
      <c r="G380" s="208">
        <f t="shared" si="8"/>
        <v>90</v>
      </c>
      <c r="H380" s="209">
        <f t="shared" si="9"/>
        <v>1.2565349283817775E-2</v>
      </c>
      <c r="I380" s="21"/>
    </row>
    <row r="381" spans="1:9" s="193" customFormat="1">
      <c r="A381" s="21"/>
      <c r="B381" s="21"/>
      <c r="C381" s="140"/>
      <c r="D381" s="210" t="s">
        <v>172</v>
      </c>
      <c r="E381" s="206">
        <v>36500000</v>
      </c>
      <c r="F381" s="207">
        <v>35740000</v>
      </c>
      <c r="G381" s="208">
        <f t="shared" si="8"/>
        <v>97.917808219178085</v>
      </c>
      <c r="H381" s="209">
        <f t="shared" si="9"/>
        <v>0.13103864253124253</v>
      </c>
      <c r="I381" s="21"/>
    </row>
    <row r="382" spans="1:9" s="193" customFormat="1">
      <c r="A382" s="21"/>
      <c r="B382" s="21"/>
      <c r="C382" s="140"/>
      <c r="D382" s="210" t="s">
        <v>230</v>
      </c>
      <c r="E382" s="206">
        <v>35469998</v>
      </c>
      <c r="F382" s="207">
        <v>33718000</v>
      </c>
      <c r="G382" s="208">
        <f t="shared" si="8"/>
        <v>95.060619963948128</v>
      </c>
      <c r="H382" s="209">
        <f t="shared" si="9"/>
        <v>0.12734083256180512</v>
      </c>
      <c r="I382" s="21"/>
    </row>
    <row r="383" spans="1:9" s="193" customFormat="1">
      <c r="A383" s="21"/>
      <c r="B383" s="21"/>
      <c r="C383" s="140"/>
      <c r="D383" s="211"/>
      <c r="E383" s="206"/>
      <c r="F383" s="207"/>
      <c r="G383" s="203"/>
      <c r="H383" s="129"/>
      <c r="I383" s="21"/>
    </row>
    <row r="384" spans="1:9" s="193" customFormat="1">
      <c r="A384" s="21"/>
      <c r="B384" s="21"/>
      <c r="C384" s="140"/>
      <c r="D384" s="213" t="s">
        <v>231</v>
      </c>
      <c r="E384" s="201">
        <f>E385+E386</f>
        <v>6604000</v>
      </c>
      <c r="F384" s="202">
        <f>F385+F386</f>
        <v>6598600</v>
      </c>
      <c r="G384" s="203">
        <f t="shared" si="8"/>
        <v>99.918231374924289</v>
      </c>
      <c r="H384" s="129">
        <f t="shared" si="9"/>
        <v>2.3709019048666454E-2</v>
      </c>
      <c r="I384" s="21"/>
    </row>
    <row r="385" spans="1:9" s="193" customFormat="1">
      <c r="A385" s="21"/>
      <c r="B385" s="21"/>
      <c r="C385" s="140"/>
      <c r="D385" s="205" t="s">
        <v>160</v>
      </c>
      <c r="E385" s="206">
        <v>6500000</v>
      </c>
      <c r="F385" s="207">
        <v>6500000</v>
      </c>
      <c r="G385" s="208">
        <f t="shared" si="8"/>
        <v>100</v>
      </c>
      <c r="H385" s="209">
        <f t="shared" si="9"/>
        <v>2.33356486699473E-2</v>
      </c>
      <c r="I385" s="21"/>
    </row>
    <row r="386" spans="1:9" s="193" customFormat="1">
      <c r="A386" s="21"/>
      <c r="B386" s="21"/>
      <c r="C386" s="140"/>
      <c r="D386" s="218" t="s">
        <v>232</v>
      </c>
      <c r="E386" s="206">
        <v>104000</v>
      </c>
      <c r="F386" s="207">
        <v>98600</v>
      </c>
      <c r="G386" s="208">
        <f t="shared" si="8"/>
        <v>94.807692307692307</v>
      </c>
      <c r="H386" s="209">
        <f t="shared" si="9"/>
        <v>3.7337037871915677E-4</v>
      </c>
      <c r="I386" s="21"/>
    </row>
    <row r="387" spans="1:9" s="193" customFormat="1">
      <c r="A387" s="21"/>
      <c r="B387" s="21"/>
      <c r="C387" s="140"/>
      <c r="D387" s="215"/>
      <c r="E387" s="214"/>
      <c r="F387" s="212"/>
      <c r="G387" s="203"/>
      <c r="H387" s="129"/>
      <c r="I387" s="21"/>
    </row>
    <row r="388" spans="1:9" s="193" customFormat="1" ht="31.5">
      <c r="A388" s="21"/>
      <c r="B388" s="21"/>
      <c r="C388" s="140"/>
      <c r="D388" s="200" t="s">
        <v>233</v>
      </c>
      <c r="E388" s="201">
        <f>E389</f>
        <v>2700000</v>
      </c>
      <c r="F388" s="202">
        <f>F389</f>
        <v>2275373</v>
      </c>
      <c r="G388" s="203">
        <f t="shared" si="8"/>
        <v>84.273074074074074</v>
      </c>
      <c r="H388" s="129">
        <f t="shared" si="9"/>
        <v>9.6932694475165698E-3</v>
      </c>
      <c r="I388" s="21"/>
    </row>
    <row r="389" spans="1:9" s="193" customFormat="1">
      <c r="A389" s="21"/>
      <c r="B389" s="21"/>
      <c r="C389" s="140"/>
      <c r="D389" s="210" t="s">
        <v>234</v>
      </c>
      <c r="E389" s="206">
        <v>2700000</v>
      </c>
      <c r="F389" s="207">
        <v>2275373</v>
      </c>
      <c r="G389" s="208">
        <f t="shared" si="8"/>
        <v>84.273074074074074</v>
      </c>
      <c r="H389" s="129">
        <f t="shared" si="9"/>
        <v>9.6932694475165698E-3</v>
      </c>
      <c r="I389" s="21"/>
    </row>
    <row r="390" spans="1:9" s="193" customFormat="1">
      <c r="A390" s="21"/>
      <c r="B390" s="21"/>
      <c r="C390" s="140"/>
      <c r="D390" s="211"/>
      <c r="E390" s="206"/>
      <c r="F390" s="207"/>
      <c r="G390" s="203"/>
      <c r="H390" s="129"/>
      <c r="I390" s="21"/>
    </row>
    <row r="391" spans="1:9" s="193" customFormat="1">
      <c r="A391" s="21"/>
      <c r="B391" s="21"/>
      <c r="C391" s="140"/>
      <c r="D391" s="213" t="s">
        <v>235</v>
      </c>
      <c r="E391" s="201">
        <f>E392+E393+E394+E395+E396</f>
        <v>165234756</v>
      </c>
      <c r="F391" s="202">
        <f>F392+F393+F394+F395+F396</f>
        <v>165067291</v>
      </c>
      <c r="G391" s="203">
        <f t="shared" si="8"/>
        <v>99.898650257334481</v>
      </c>
      <c r="H391" s="129">
        <f t="shared" si="9"/>
        <v>0.59320926370468707</v>
      </c>
      <c r="I391" s="21"/>
    </row>
    <row r="392" spans="1:9" s="193" customFormat="1">
      <c r="A392" s="21"/>
      <c r="B392" s="21"/>
      <c r="C392" s="140"/>
      <c r="D392" s="210" t="s">
        <v>127</v>
      </c>
      <c r="E392" s="206">
        <v>66228000</v>
      </c>
      <c r="F392" s="207">
        <v>66130295</v>
      </c>
      <c r="G392" s="208">
        <f t="shared" si="8"/>
        <v>99.852471764208488</v>
      </c>
      <c r="H392" s="209">
        <f t="shared" si="9"/>
        <v>0.23776512924819532</v>
      </c>
      <c r="I392" s="21"/>
    </row>
    <row r="393" spans="1:9" s="193" customFormat="1">
      <c r="A393" s="21"/>
      <c r="B393" s="21"/>
      <c r="C393" s="140"/>
      <c r="D393" s="210" t="s">
        <v>236</v>
      </c>
      <c r="E393" s="206">
        <v>96000000</v>
      </c>
      <c r="F393" s="207">
        <v>95931000</v>
      </c>
      <c r="G393" s="208">
        <f t="shared" si="8"/>
        <v>99.928124999999994</v>
      </c>
      <c r="H393" s="209">
        <f t="shared" si="9"/>
        <v>0.34464958035614468</v>
      </c>
      <c r="I393" s="21"/>
    </row>
    <row r="394" spans="1:9" s="193" customFormat="1">
      <c r="A394" s="21"/>
      <c r="B394" s="21"/>
      <c r="C394" s="140"/>
      <c r="D394" s="210" t="s">
        <v>129</v>
      </c>
      <c r="E394" s="206">
        <v>2649120</v>
      </c>
      <c r="F394" s="207">
        <v>2648360</v>
      </c>
      <c r="G394" s="208">
        <f t="shared" si="8"/>
        <v>99.97131122787944</v>
      </c>
      <c r="H394" s="209">
        <f t="shared" si="9"/>
        <v>9.5106051699278132E-3</v>
      </c>
      <c r="I394" s="21"/>
    </row>
    <row r="395" spans="1:9" s="193" customFormat="1">
      <c r="A395" s="21"/>
      <c r="B395" s="21"/>
      <c r="C395" s="140"/>
      <c r="D395" s="205" t="s">
        <v>130</v>
      </c>
      <c r="E395" s="206">
        <v>158952</v>
      </c>
      <c r="F395" s="207">
        <v>158952</v>
      </c>
      <c r="G395" s="208">
        <f t="shared" si="8"/>
        <v>100</v>
      </c>
      <c r="H395" s="209">
        <f t="shared" si="9"/>
        <v>5.7065354267468661E-4</v>
      </c>
      <c r="I395" s="21"/>
    </row>
    <row r="396" spans="1:9" s="193" customFormat="1">
      <c r="A396" s="21"/>
      <c r="B396" s="21"/>
      <c r="C396" s="140"/>
      <c r="D396" s="210" t="s">
        <v>131</v>
      </c>
      <c r="E396" s="206">
        <v>198684</v>
      </c>
      <c r="F396" s="207">
        <v>198684</v>
      </c>
      <c r="G396" s="208">
        <f t="shared" si="8"/>
        <v>100</v>
      </c>
      <c r="H396" s="209">
        <f t="shared" si="9"/>
        <v>7.1329538774458597E-4</v>
      </c>
      <c r="I396" s="21"/>
    </row>
    <row r="397" spans="1:9" s="193" customFormat="1">
      <c r="A397" s="21"/>
      <c r="B397" s="21"/>
      <c r="C397" s="140"/>
      <c r="D397" s="211"/>
      <c r="E397" s="206"/>
      <c r="F397" s="207"/>
      <c r="G397" s="203"/>
      <c r="H397" s="129"/>
      <c r="I397" s="21"/>
    </row>
    <row r="398" spans="1:9" s="193" customFormat="1" ht="47.25">
      <c r="A398" s="21"/>
      <c r="B398" s="21"/>
      <c r="C398" s="140"/>
      <c r="D398" s="200" t="s">
        <v>237</v>
      </c>
      <c r="E398" s="201">
        <f>E399+E400+E401+E402</f>
        <v>116175000</v>
      </c>
      <c r="F398" s="202">
        <f>F399+F400+F401+F402</f>
        <v>107335398</v>
      </c>
      <c r="G398" s="203">
        <f t="shared" si="8"/>
        <v>92.391132343447396</v>
      </c>
      <c r="H398" s="129">
        <f t="shared" si="9"/>
        <v>0.41707984372786577</v>
      </c>
      <c r="I398" s="21"/>
    </row>
    <row r="399" spans="1:9" s="193" customFormat="1">
      <c r="A399" s="21"/>
      <c r="B399" s="21"/>
      <c r="C399" s="140"/>
      <c r="D399" s="210" t="s">
        <v>152</v>
      </c>
      <c r="E399" s="206">
        <v>73000000</v>
      </c>
      <c r="F399" s="207">
        <v>65667000</v>
      </c>
      <c r="G399" s="208">
        <f t="shared" si="8"/>
        <v>89.954794520547949</v>
      </c>
      <c r="H399" s="209">
        <f t="shared" si="9"/>
        <v>0.26207728506248507</v>
      </c>
      <c r="I399" s="21"/>
    </row>
    <row r="400" spans="1:9" s="193" customFormat="1">
      <c r="A400" s="21"/>
      <c r="B400" s="21"/>
      <c r="C400" s="140"/>
      <c r="D400" s="210" t="s">
        <v>164</v>
      </c>
      <c r="E400" s="206">
        <v>6175000</v>
      </c>
      <c r="F400" s="207">
        <v>5681800</v>
      </c>
      <c r="G400" s="208">
        <f t="shared" si="8"/>
        <v>92.012955465587041</v>
      </c>
      <c r="H400" s="209">
        <f t="shared" si="9"/>
        <v>2.2168866236449931E-2</v>
      </c>
      <c r="I400" s="21"/>
    </row>
    <row r="401" spans="1:9" s="193" customFormat="1" ht="31.5">
      <c r="A401" s="21"/>
      <c r="B401" s="21"/>
      <c r="C401" s="140"/>
      <c r="D401" s="210" t="s">
        <v>238</v>
      </c>
      <c r="E401" s="206">
        <v>30500000</v>
      </c>
      <c r="F401" s="207">
        <v>30384098</v>
      </c>
      <c r="G401" s="208">
        <f t="shared" si="8"/>
        <v>99.619993442622956</v>
      </c>
      <c r="H401" s="209">
        <f t="shared" si="9"/>
        <v>0.10949804375898348</v>
      </c>
      <c r="I401" s="21"/>
    </row>
    <row r="402" spans="1:9" s="193" customFormat="1" ht="31.5">
      <c r="A402" s="21"/>
      <c r="B402" s="21"/>
      <c r="C402" s="140"/>
      <c r="D402" s="219" t="s">
        <v>239</v>
      </c>
      <c r="E402" s="220">
        <v>6500000</v>
      </c>
      <c r="F402" s="216">
        <v>5602500</v>
      </c>
      <c r="G402" s="208">
        <f t="shared" si="8"/>
        <v>86.192307692307693</v>
      </c>
      <c r="H402" s="209">
        <f t="shared" si="9"/>
        <v>2.33356486699473E-2</v>
      </c>
      <c r="I402" s="21"/>
    </row>
    <row r="403" spans="1:9" s="193" customFormat="1">
      <c r="A403" s="21"/>
      <c r="B403" s="21"/>
      <c r="C403" s="140"/>
      <c r="D403" s="205"/>
      <c r="E403" s="214"/>
      <c r="F403" s="212"/>
      <c r="G403" s="203"/>
      <c r="H403" s="129"/>
      <c r="I403" s="21"/>
    </row>
    <row r="404" spans="1:9" s="193" customFormat="1">
      <c r="A404" s="21"/>
      <c r="B404" s="21"/>
      <c r="C404" s="140"/>
      <c r="D404" s="213" t="s">
        <v>240</v>
      </c>
      <c r="E404" s="201">
        <f>E405+E406+E407+E408</f>
        <v>48560200</v>
      </c>
      <c r="F404" s="202">
        <f>F405+F406+F407+F408</f>
        <v>48192100</v>
      </c>
      <c r="G404" s="203">
        <f t="shared" si="8"/>
        <v>99.241971820544393</v>
      </c>
      <c r="H404" s="129">
        <f t="shared" si="9"/>
        <v>0.17433596408344226</v>
      </c>
      <c r="I404" s="21"/>
    </row>
    <row r="405" spans="1:9" s="193" customFormat="1">
      <c r="A405" s="21"/>
      <c r="B405" s="21"/>
      <c r="C405" s="140"/>
      <c r="D405" s="205" t="s">
        <v>168</v>
      </c>
      <c r="E405" s="206">
        <v>27810200</v>
      </c>
      <c r="F405" s="207">
        <v>27747100</v>
      </c>
      <c r="G405" s="208">
        <f t="shared" si="8"/>
        <v>99.773104832040033</v>
      </c>
      <c r="H405" s="209">
        <f t="shared" si="9"/>
        <v>9.9841393329379732E-2</v>
      </c>
      <c r="I405" s="21"/>
    </row>
    <row r="406" spans="1:9" s="193" customFormat="1" ht="31.5">
      <c r="A406" s="21"/>
      <c r="B406" s="21"/>
      <c r="C406" s="140"/>
      <c r="D406" s="205" t="s">
        <v>241</v>
      </c>
      <c r="E406" s="206">
        <v>8400000</v>
      </c>
      <c r="F406" s="207">
        <v>8150000</v>
      </c>
      <c r="G406" s="208">
        <f t="shared" si="8"/>
        <v>97.023809523809518</v>
      </c>
      <c r="H406" s="209">
        <f t="shared" si="9"/>
        <v>3.0156838281162664E-2</v>
      </c>
      <c r="I406" s="21"/>
    </row>
    <row r="407" spans="1:9" s="193" customFormat="1" ht="31.5">
      <c r="A407" s="21"/>
      <c r="B407" s="21"/>
      <c r="C407" s="140"/>
      <c r="D407" s="205" t="s">
        <v>242</v>
      </c>
      <c r="E407" s="206">
        <v>8750000</v>
      </c>
      <c r="F407" s="207">
        <v>8700000</v>
      </c>
      <c r="G407" s="208">
        <f t="shared" si="8"/>
        <v>99.428571428571431</v>
      </c>
      <c r="H407" s="209">
        <f t="shared" si="9"/>
        <v>3.1413373209544439E-2</v>
      </c>
      <c r="I407" s="21"/>
    </row>
    <row r="408" spans="1:9" s="193" customFormat="1" ht="31.5">
      <c r="A408" s="21"/>
      <c r="B408" s="21"/>
      <c r="C408" s="140"/>
      <c r="D408" s="205" t="s">
        <v>243</v>
      </c>
      <c r="E408" s="206">
        <v>3600000</v>
      </c>
      <c r="F408" s="207">
        <v>3595000</v>
      </c>
      <c r="G408" s="208">
        <f t="shared" si="8"/>
        <v>99.861111111111114</v>
      </c>
      <c r="H408" s="209">
        <f t="shared" si="9"/>
        <v>1.2924359263355426E-2</v>
      </c>
      <c r="I408" s="21"/>
    </row>
    <row r="409" spans="1:9" s="193" customFormat="1">
      <c r="A409" s="21"/>
      <c r="B409" s="21"/>
      <c r="C409" s="140"/>
      <c r="D409" s="211"/>
      <c r="E409" s="206"/>
      <c r="F409" s="207"/>
      <c r="G409" s="203"/>
      <c r="H409" s="129"/>
      <c r="I409" s="21"/>
    </row>
    <row r="410" spans="1:9" s="193" customFormat="1" ht="31.5">
      <c r="A410" s="21"/>
      <c r="B410" s="21"/>
      <c r="C410" s="140"/>
      <c r="D410" s="200" t="s">
        <v>244</v>
      </c>
      <c r="E410" s="201">
        <f>E411+E412+E413</f>
        <v>245000000</v>
      </c>
      <c r="F410" s="202">
        <f>F411+F412+F413</f>
        <v>241019000</v>
      </c>
      <c r="G410" s="203">
        <f t="shared" si="8"/>
        <v>98.37510204081633</v>
      </c>
      <c r="H410" s="129">
        <f t="shared" si="9"/>
        <v>0.87957444986724431</v>
      </c>
      <c r="I410" s="21"/>
    </row>
    <row r="411" spans="1:9" s="193" customFormat="1" ht="31.5">
      <c r="A411" s="21"/>
      <c r="B411" s="21"/>
      <c r="C411" s="140"/>
      <c r="D411" s="205" t="s">
        <v>245</v>
      </c>
      <c r="E411" s="206">
        <v>14500000</v>
      </c>
      <c r="F411" s="207">
        <v>14161000</v>
      </c>
      <c r="G411" s="208">
        <f t="shared" si="8"/>
        <v>97.66206896551725</v>
      </c>
      <c r="H411" s="209">
        <f t="shared" si="9"/>
        <v>5.2056447032959356E-2</v>
      </c>
      <c r="I411" s="21"/>
    </row>
    <row r="412" spans="1:9" s="193" customFormat="1">
      <c r="A412" s="21"/>
      <c r="B412" s="21"/>
      <c r="C412" s="140"/>
      <c r="D412" s="210" t="s">
        <v>246</v>
      </c>
      <c r="E412" s="206">
        <v>10500000</v>
      </c>
      <c r="F412" s="207">
        <v>10246000</v>
      </c>
      <c r="G412" s="208">
        <f t="shared" si="8"/>
        <v>97.580952380952382</v>
      </c>
      <c r="H412" s="209">
        <f t="shared" si="9"/>
        <v>3.7696047851453328E-2</v>
      </c>
      <c r="I412" s="21"/>
    </row>
    <row r="413" spans="1:9" s="193" customFormat="1" ht="31.5">
      <c r="A413" s="21"/>
      <c r="B413" s="21"/>
      <c r="C413" s="140"/>
      <c r="D413" s="205" t="s">
        <v>247</v>
      </c>
      <c r="E413" s="206">
        <v>220000000</v>
      </c>
      <c r="F413" s="207">
        <v>216612000</v>
      </c>
      <c r="G413" s="208">
        <f t="shared" si="8"/>
        <v>98.460000000000008</v>
      </c>
      <c r="H413" s="209">
        <f t="shared" si="9"/>
        <v>0.78982195498283159</v>
      </c>
      <c r="I413" s="21"/>
    </row>
    <row r="414" spans="1:9" s="193" customFormat="1">
      <c r="A414" s="21"/>
      <c r="B414" s="21"/>
      <c r="C414" s="140"/>
      <c r="D414" s="205"/>
      <c r="E414" s="214"/>
      <c r="F414" s="212"/>
      <c r="G414" s="203"/>
      <c r="H414" s="129"/>
      <c r="I414" s="21"/>
    </row>
    <row r="415" spans="1:9" s="193" customFormat="1">
      <c r="A415" s="21"/>
      <c r="B415" s="21"/>
      <c r="C415" s="125">
        <v>5</v>
      </c>
      <c r="D415" s="213" t="s">
        <v>248</v>
      </c>
      <c r="E415" s="201">
        <f>E416</f>
        <v>8038000</v>
      </c>
      <c r="F415" s="202">
        <f>F416</f>
        <v>7715300</v>
      </c>
      <c r="G415" s="203">
        <f t="shared" si="8"/>
        <v>95.985319731276448</v>
      </c>
      <c r="H415" s="129">
        <f t="shared" si="9"/>
        <v>2.8857222155236367E-2</v>
      </c>
      <c r="I415" s="21"/>
    </row>
    <row r="416" spans="1:9" s="193" customFormat="1" ht="31.5">
      <c r="A416" s="21"/>
      <c r="B416" s="21"/>
      <c r="C416" s="140"/>
      <c r="D416" s="200" t="s">
        <v>249</v>
      </c>
      <c r="E416" s="201">
        <f>E417+E418+E419+E420</f>
        <v>8038000</v>
      </c>
      <c r="F416" s="202">
        <f>F417+F418+F419+F420</f>
        <v>7715300</v>
      </c>
      <c r="G416" s="203">
        <f t="shared" ref="G416:G467" si="10">F416/E416*100</f>
        <v>95.985319731276448</v>
      </c>
      <c r="H416" s="129">
        <f t="shared" ref="H416:H465" si="11">E416/$E$132*100</f>
        <v>2.8857222155236367E-2</v>
      </c>
      <c r="I416" s="21"/>
    </row>
    <row r="417" spans="1:9" s="193" customFormat="1">
      <c r="A417" s="21"/>
      <c r="B417" s="21"/>
      <c r="C417" s="140"/>
      <c r="D417" s="210" t="s">
        <v>152</v>
      </c>
      <c r="E417" s="206">
        <v>948000</v>
      </c>
      <c r="F417" s="207">
        <v>910300</v>
      </c>
      <c r="G417" s="208">
        <f t="shared" si="10"/>
        <v>96.023206751054857</v>
      </c>
      <c r="H417" s="209">
        <f t="shared" si="11"/>
        <v>3.4034146060169289E-3</v>
      </c>
      <c r="I417" s="21"/>
    </row>
    <row r="418" spans="1:9" s="193" customFormat="1">
      <c r="A418" s="21"/>
      <c r="B418" s="21"/>
      <c r="C418" s="140"/>
      <c r="D418" s="205" t="s">
        <v>125</v>
      </c>
      <c r="E418" s="206">
        <v>270000</v>
      </c>
      <c r="F418" s="207">
        <v>270000</v>
      </c>
      <c r="G418" s="208">
        <f t="shared" si="10"/>
        <v>100</v>
      </c>
      <c r="H418" s="209">
        <f t="shared" si="11"/>
        <v>9.6932694475165685E-4</v>
      </c>
      <c r="I418" s="21"/>
    </row>
    <row r="419" spans="1:9" s="193" customFormat="1">
      <c r="A419" s="21"/>
      <c r="B419" s="21"/>
      <c r="C419" s="140"/>
      <c r="D419" s="210" t="s">
        <v>126</v>
      </c>
      <c r="E419" s="206">
        <v>5220000</v>
      </c>
      <c r="F419" s="207">
        <v>5035000</v>
      </c>
      <c r="G419" s="208">
        <f t="shared" si="10"/>
        <v>96.455938697318004</v>
      </c>
      <c r="H419" s="209">
        <f t="shared" si="11"/>
        <v>1.8740320931865367E-2</v>
      </c>
      <c r="I419" s="21"/>
    </row>
    <row r="420" spans="1:9" s="193" customFormat="1">
      <c r="A420" s="21"/>
      <c r="B420" s="21"/>
      <c r="C420" s="140"/>
      <c r="D420" s="210" t="s">
        <v>156</v>
      </c>
      <c r="E420" s="206">
        <v>1600000</v>
      </c>
      <c r="F420" s="207">
        <v>1500000</v>
      </c>
      <c r="G420" s="208">
        <f t="shared" si="10"/>
        <v>93.75</v>
      </c>
      <c r="H420" s="209">
        <f t="shared" si="11"/>
        <v>5.7441596726024117E-3</v>
      </c>
      <c r="I420" s="21"/>
    </row>
    <row r="421" spans="1:9" s="193" customFormat="1">
      <c r="A421" s="21"/>
      <c r="B421" s="21"/>
      <c r="C421" s="140"/>
      <c r="D421" s="211"/>
      <c r="E421" s="206"/>
      <c r="F421" s="207"/>
      <c r="G421" s="203"/>
      <c r="H421" s="129"/>
      <c r="I421" s="21"/>
    </row>
    <row r="422" spans="1:9" s="193" customFormat="1" ht="31.5">
      <c r="A422" s="21"/>
      <c r="B422" s="21"/>
      <c r="C422" s="125">
        <v>6</v>
      </c>
      <c r="D422" s="200" t="s">
        <v>250</v>
      </c>
      <c r="E422" s="201">
        <f>E423</f>
        <v>446450000</v>
      </c>
      <c r="F422" s="202">
        <f>F423</f>
        <v>196533000</v>
      </c>
      <c r="G422" s="203">
        <f t="shared" si="10"/>
        <v>44.021278978609026</v>
      </c>
      <c r="H422" s="129">
        <f t="shared" si="11"/>
        <v>1.6028000536458415</v>
      </c>
      <c r="I422" s="21"/>
    </row>
    <row r="423" spans="1:9" s="193" customFormat="1" ht="31.5">
      <c r="A423" s="21"/>
      <c r="B423" s="21"/>
      <c r="C423" s="140"/>
      <c r="D423" s="200" t="s">
        <v>251</v>
      </c>
      <c r="E423" s="201">
        <f>E424+E425+E426+E427+E428+E429+E430+E431</f>
        <v>446450000</v>
      </c>
      <c r="F423" s="202">
        <f>F424+F425+F426+F427+F428+F429+F430+F431</f>
        <v>196533000</v>
      </c>
      <c r="G423" s="203">
        <f t="shared" si="10"/>
        <v>44.021278978609026</v>
      </c>
      <c r="H423" s="129">
        <f t="shared" si="11"/>
        <v>1.6028000536458415</v>
      </c>
      <c r="I423" s="21"/>
    </row>
    <row r="424" spans="1:9" s="193" customFormat="1">
      <c r="A424" s="21"/>
      <c r="B424" s="21"/>
      <c r="C424" s="140"/>
      <c r="D424" s="205" t="s">
        <v>125</v>
      </c>
      <c r="E424" s="206">
        <v>1300000</v>
      </c>
      <c r="F424" s="207">
        <v>1299000</v>
      </c>
      <c r="G424" s="208">
        <f t="shared" si="10"/>
        <v>99.92307692307692</v>
      </c>
      <c r="H424" s="209">
        <f t="shared" si="11"/>
        <v>4.6671297339894594E-3</v>
      </c>
      <c r="I424" s="21"/>
    </row>
    <row r="425" spans="1:9" s="193" customFormat="1">
      <c r="A425" s="21"/>
      <c r="B425" s="21"/>
      <c r="C425" s="140"/>
      <c r="D425" s="210" t="s">
        <v>126</v>
      </c>
      <c r="E425" s="206">
        <v>17150000</v>
      </c>
      <c r="F425" s="207">
        <v>14894000</v>
      </c>
      <c r="G425" s="208">
        <f t="shared" si="10"/>
        <v>86.845481049562679</v>
      </c>
      <c r="H425" s="209">
        <f t="shared" si="11"/>
        <v>6.1570211490707107E-2</v>
      </c>
      <c r="I425" s="21"/>
    </row>
    <row r="426" spans="1:9" s="193" customFormat="1" ht="31.5">
      <c r="A426" s="21"/>
      <c r="B426" s="21"/>
      <c r="C426" s="140"/>
      <c r="D426" s="205" t="s">
        <v>134</v>
      </c>
      <c r="E426" s="206">
        <v>9000000</v>
      </c>
      <c r="F426" s="207">
        <v>5000000</v>
      </c>
      <c r="G426" s="208">
        <f t="shared" si="10"/>
        <v>55.555555555555557</v>
      </c>
      <c r="H426" s="209">
        <f t="shared" si="11"/>
        <v>3.2310898158388564E-2</v>
      </c>
      <c r="I426" s="21"/>
    </row>
    <row r="427" spans="1:9" s="193" customFormat="1" ht="31.5">
      <c r="A427" s="21"/>
      <c r="B427" s="21"/>
      <c r="C427" s="140"/>
      <c r="D427" s="205" t="s">
        <v>153</v>
      </c>
      <c r="E427" s="206">
        <v>70250000</v>
      </c>
      <c r="F427" s="207">
        <v>27500000</v>
      </c>
      <c r="G427" s="208">
        <f t="shared" si="10"/>
        <v>39.145907473309613</v>
      </c>
      <c r="H427" s="209">
        <f t="shared" si="11"/>
        <v>0.25220451062519966</v>
      </c>
      <c r="I427" s="21"/>
    </row>
    <row r="428" spans="1:9" s="193" customFormat="1">
      <c r="A428" s="21"/>
      <c r="B428" s="21"/>
      <c r="C428" s="140"/>
      <c r="D428" s="210" t="s">
        <v>128</v>
      </c>
      <c r="E428" s="206">
        <v>38500000</v>
      </c>
      <c r="F428" s="207">
        <v>38500000</v>
      </c>
      <c r="G428" s="208">
        <f t="shared" si="10"/>
        <v>100</v>
      </c>
      <c r="H428" s="209">
        <f t="shared" si="11"/>
        <v>0.13821884212199553</v>
      </c>
      <c r="I428" s="21"/>
    </row>
    <row r="429" spans="1:9" s="193" customFormat="1">
      <c r="A429" s="21"/>
      <c r="B429" s="21"/>
      <c r="C429" s="140"/>
      <c r="D429" s="210" t="s">
        <v>252</v>
      </c>
      <c r="E429" s="206">
        <v>256500000</v>
      </c>
      <c r="F429" s="207">
        <v>57000000</v>
      </c>
      <c r="G429" s="208">
        <f t="shared" si="10"/>
        <v>22.222222222222221</v>
      </c>
      <c r="H429" s="209">
        <f t="shared" si="11"/>
        <v>0.92086059751407401</v>
      </c>
      <c r="I429" s="21"/>
    </row>
    <row r="430" spans="1:9" s="193" customFormat="1" ht="31.5">
      <c r="A430" s="21"/>
      <c r="B430" s="21"/>
      <c r="C430" s="140"/>
      <c r="D430" s="205" t="s">
        <v>165</v>
      </c>
      <c r="E430" s="206">
        <v>50000000</v>
      </c>
      <c r="F430" s="207">
        <v>49940000</v>
      </c>
      <c r="G430" s="208">
        <f t="shared" si="10"/>
        <v>99.88</v>
      </c>
      <c r="H430" s="209">
        <f t="shared" si="11"/>
        <v>0.17950498976882534</v>
      </c>
      <c r="I430" s="21"/>
    </row>
    <row r="431" spans="1:9" s="193" customFormat="1">
      <c r="A431" s="21"/>
      <c r="B431" s="21"/>
      <c r="C431" s="140"/>
      <c r="D431" s="210" t="s">
        <v>138</v>
      </c>
      <c r="E431" s="206">
        <v>3750000</v>
      </c>
      <c r="F431" s="207">
        <v>2400000</v>
      </c>
      <c r="G431" s="208">
        <f t="shared" si="10"/>
        <v>64</v>
      </c>
      <c r="H431" s="209">
        <f t="shared" si="11"/>
        <v>1.3462874232661902E-2</v>
      </c>
      <c r="I431" s="21"/>
    </row>
    <row r="432" spans="1:9" s="193" customFormat="1">
      <c r="A432" s="21"/>
      <c r="B432" s="21"/>
      <c r="C432" s="140"/>
      <c r="D432" s="211"/>
      <c r="E432" s="206"/>
      <c r="F432" s="207"/>
      <c r="G432" s="203"/>
      <c r="H432" s="129"/>
      <c r="I432" s="21"/>
    </row>
    <row r="433" spans="1:9" s="193" customFormat="1" ht="31.5">
      <c r="A433" s="21"/>
      <c r="B433" s="21"/>
      <c r="C433" s="125">
        <v>7</v>
      </c>
      <c r="D433" s="200" t="s">
        <v>253</v>
      </c>
      <c r="E433" s="201">
        <f>E434</f>
        <v>17271047964</v>
      </c>
      <c r="F433" s="202">
        <f>F434</f>
        <v>918767136</v>
      </c>
      <c r="G433" s="203">
        <f t="shared" si="10"/>
        <v>5.3196953532587621</v>
      </c>
      <c r="H433" s="129">
        <f t="shared" si="11"/>
        <v>62.00478576149424</v>
      </c>
      <c r="I433" s="21"/>
    </row>
    <row r="434" spans="1:9" s="193" customFormat="1" ht="47.25">
      <c r="A434" s="21"/>
      <c r="B434" s="21"/>
      <c r="C434" s="140"/>
      <c r="D434" s="200" t="s">
        <v>254</v>
      </c>
      <c r="E434" s="201">
        <f>E435+E436+E437+E438+E439+E440+E441+E442+E443+E444+E445+E446+E447</f>
        <v>17271047964</v>
      </c>
      <c r="F434" s="202">
        <f>F435+F436+F437+F438+F439+F440+F441+F442+F443+F444+F445+F446+F447</f>
        <v>918767136</v>
      </c>
      <c r="G434" s="203">
        <f t="shared" si="10"/>
        <v>5.3196953532587621</v>
      </c>
      <c r="H434" s="129">
        <f t="shared" si="11"/>
        <v>62.00478576149424</v>
      </c>
      <c r="I434" s="21"/>
    </row>
    <row r="435" spans="1:9" s="193" customFormat="1">
      <c r="A435" s="21"/>
      <c r="B435" s="21"/>
      <c r="C435" s="140"/>
      <c r="D435" s="210" t="s">
        <v>152</v>
      </c>
      <c r="E435" s="206">
        <v>1068000</v>
      </c>
      <c r="F435" s="207">
        <v>547000</v>
      </c>
      <c r="G435" s="208">
        <f t="shared" si="10"/>
        <v>51.21722846441947</v>
      </c>
      <c r="H435" s="209">
        <f t="shared" si="11"/>
        <v>3.8342265814621094E-3</v>
      </c>
      <c r="I435" s="21"/>
    </row>
    <row r="436" spans="1:9" s="193" customFormat="1">
      <c r="A436" s="21"/>
      <c r="B436" s="21"/>
      <c r="C436" s="140"/>
      <c r="D436" s="205" t="s">
        <v>125</v>
      </c>
      <c r="E436" s="206">
        <v>679800</v>
      </c>
      <c r="F436" s="207">
        <v>679680</v>
      </c>
      <c r="G436" s="208">
        <f t="shared" si="10"/>
        <v>99.982347749338047</v>
      </c>
      <c r="H436" s="209">
        <f t="shared" si="11"/>
        <v>2.4405498408969495E-3</v>
      </c>
      <c r="I436" s="21"/>
    </row>
    <row r="437" spans="1:9" s="193" customFormat="1">
      <c r="A437" s="21"/>
      <c r="B437" s="21"/>
      <c r="C437" s="140"/>
      <c r="D437" s="210" t="s">
        <v>126</v>
      </c>
      <c r="E437" s="206">
        <v>3240000</v>
      </c>
      <c r="F437" s="207">
        <v>1738000</v>
      </c>
      <c r="G437" s="208">
        <f t="shared" si="10"/>
        <v>53.641975308641975</v>
      </c>
      <c r="H437" s="209">
        <f t="shared" si="11"/>
        <v>1.1631923337019883E-2</v>
      </c>
      <c r="I437" s="21"/>
    </row>
    <row r="438" spans="1:9" s="193" customFormat="1">
      <c r="A438" s="21"/>
      <c r="B438" s="21"/>
      <c r="C438" s="140"/>
      <c r="D438" s="210" t="s">
        <v>156</v>
      </c>
      <c r="E438" s="206">
        <v>2160000</v>
      </c>
      <c r="F438" s="207">
        <v>2020000</v>
      </c>
      <c r="G438" s="208">
        <f t="shared" si="10"/>
        <v>93.518518518518519</v>
      </c>
      <c r="H438" s="209">
        <f t="shared" si="11"/>
        <v>7.7546155580132548E-3</v>
      </c>
      <c r="I438" s="21"/>
    </row>
    <row r="439" spans="1:9" s="193" customFormat="1" ht="31.5">
      <c r="A439" s="21"/>
      <c r="B439" s="21"/>
      <c r="C439" s="140"/>
      <c r="D439" s="205" t="s">
        <v>153</v>
      </c>
      <c r="E439" s="206">
        <v>21750000</v>
      </c>
      <c r="F439" s="207">
        <v>21750000</v>
      </c>
      <c r="G439" s="208">
        <f t="shared" si="10"/>
        <v>100</v>
      </c>
      <c r="H439" s="209">
        <f t="shared" si="11"/>
        <v>7.8084670549439031E-2</v>
      </c>
      <c r="I439" s="21"/>
    </row>
    <row r="440" spans="1:9" s="193" customFormat="1">
      <c r="A440" s="21"/>
      <c r="B440" s="21"/>
      <c r="C440" s="140"/>
      <c r="D440" s="210" t="s">
        <v>127</v>
      </c>
      <c r="E440" s="206">
        <v>83748000</v>
      </c>
      <c r="F440" s="207">
        <v>83721252</v>
      </c>
      <c r="G440" s="208">
        <f t="shared" si="10"/>
        <v>99.968061326837656</v>
      </c>
      <c r="H440" s="209">
        <f t="shared" si="11"/>
        <v>0.30066367766319174</v>
      </c>
      <c r="I440" s="21"/>
    </row>
    <row r="441" spans="1:9" s="193" customFormat="1">
      <c r="A441" s="21"/>
      <c r="B441" s="21"/>
      <c r="C441" s="140"/>
      <c r="D441" s="210" t="s">
        <v>164</v>
      </c>
      <c r="E441" s="206">
        <v>3000000</v>
      </c>
      <c r="F441" s="207">
        <v>2842440</v>
      </c>
      <c r="G441" s="208">
        <f t="shared" si="10"/>
        <v>94.748000000000005</v>
      </c>
      <c r="H441" s="209">
        <f t="shared" si="11"/>
        <v>1.0770299386129521E-2</v>
      </c>
      <c r="I441" s="21"/>
    </row>
    <row r="442" spans="1:9" s="193" customFormat="1">
      <c r="A442" s="21"/>
      <c r="B442" s="21"/>
      <c r="C442" s="140"/>
      <c r="D442" s="210" t="s">
        <v>129</v>
      </c>
      <c r="E442" s="206">
        <v>3349920</v>
      </c>
      <c r="F442" s="207">
        <v>3349920</v>
      </c>
      <c r="G442" s="208">
        <f t="shared" si="10"/>
        <v>100</v>
      </c>
      <c r="H442" s="209">
        <f t="shared" si="11"/>
        <v>1.2026547106527669E-2</v>
      </c>
      <c r="I442" s="21"/>
    </row>
    <row r="443" spans="1:9" s="193" customFormat="1">
      <c r="A443" s="21"/>
      <c r="B443" s="21"/>
      <c r="C443" s="140"/>
      <c r="D443" s="205" t="s">
        <v>130</v>
      </c>
      <c r="E443" s="206">
        <v>201000</v>
      </c>
      <c r="F443" s="207">
        <v>201000</v>
      </c>
      <c r="G443" s="208">
        <f t="shared" si="10"/>
        <v>100</v>
      </c>
      <c r="H443" s="209">
        <f t="shared" si="11"/>
        <v>7.21610058870678E-4</v>
      </c>
      <c r="I443" s="21"/>
    </row>
    <row r="444" spans="1:9" s="193" customFormat="1">
      <c r="A444" s="21"/>
      <c r="B444" s="21"/>
      <c r="C444" s="140"/>
      <c r="D444" s="210" t="s">
        <v>131</v>
      </c>
      <c r="E444" s="206">
        <v>251244</v>
      </c>
      <c r="F444" s="207">
        <v>251244</v>
      </c>
      <c r="G444" s="208">
        <f t="shared" si="10"/>
        <v>100</v>
      </c>
      <c r="H444" s="209">
        <f t="shared" si="11"/>
        <v>9.0199103298957525E-4</v>
      </c>
      <c r="I444" s="21"/>
    </row>
    <row r="445" spans="1:9" s="193" customFormat="1">
      <c r="A445" s="21"/>
      <c r="B445" s="21"/>
      <c r="C445" s="140"/>
      <c r="D445" s="210" t="s">
        <v>138</v>
      </c>
      <c r="E445" s="206">
        <v>0</v>
      </c>
      <c r="F445" s="207">
        <v>0</v>
      </c>
      <c r="G445" s="208"/>
      <c r="H445" s="209">
        <f t="shared" si="11"/>
        <v>0</v>
      </c>
      <c r="I445" s="21"/>
    </row>
    <row r="446" spans="1:9" s="193" customFormat="1">
      <c r="A446" s="21"/>
      <c r="B446" s="21"/>
      <c r="C446" s="140"/>
      <c r="D446" s="210" t="s">
        <v>255</v>
      </c>
      <c r="E446" s="206">
        <v>16061800000</v>
      </c>
      <c r="F446" s="207">
        <v>49020200</v>
      </c>
      <c r="G446" s="208">
        <f t="shared" si="10"/>
        <v>0.30519742494614555</v>
      </c>
      <c r="H446" s="209">
        <f t="shared" si="11"/>
        <v>57.663464893378382</v>
      </c>
      <c r="I446" s="21"/>
    </row>
    <row r="447" spans="1:9" s="193" customFormat="1">
      <c r="A447" s="21"/>
      <c r="B447" s="21"/>
      <c r="C447" s="140"/>
      <c r="D447" s="210" t="s">
        <v>256</v>
      </c>
      <c r="E447" s="206">
        <v>1089800000</v>
      </c>
      <c r="F447" s="207">
        <v>752646400</v>
      </c>
      <c r="G447" s="208">
        <f t="shared" si="10"/>
        <v>69.062800513855748</v>
      </c>
      <c r="H447" s="209">
        <f t="shared" si="11"/>
        <v>3.9124907570013177</v>
      </c>
      <c r="I447" s="21"/>
    </row>
    <row r="448" spans="1:9" s="193" customFormat="1">
      <c r="A448" s="21"/>
      <c r="B448" s="21"/>
      <c r="C448" s="140"/>
      <c r="D448" s="211"/>
      <c r="E448" s="206"/>
      <c r="F448" s="207"/>
      <c r="G448" s="203"/>
      <c r="H448" s="129"/>
      <c r="I448" s="21"/>
    </row>
    <row r="449" spans="1:9" s="193" customFormat="1">
      <c r="A449" s="21"/>
      <c r="B449" s="21"/>
      <c r="C449" s="125">
        <v>8</v>
      </c>
      <c r="D449" s="213" t="s">
        <v>257</v>
      </c>
      <c r="E449" s="201">
        <f>E450</f>
        <v>788203920</v>
      </c>
      <c r="F449" s="202">
        <f>F450</f>
        <v>718515242</v>
      </c>
      <c r="G449" s="203">
        <f t="shared" si="10"/>
        <v>91.158547143485407</v>
      </c>
      <c r="H449" s="129">
        <f t="shared" si="11"/>
        <v>2.8297307319069609</v>
      </c>
      <c r="I449" s="21"/>
    </row>
    <row r="450" spans="1:9" s="193" customFormat="1">
      <c r="A450" s="21"/>
      <c r="B450" s="21"/>
      <c r="C450" s="140"/>
      <c r="D450" s="213" t="s">
        <v>258</v>
      </c>
      <c r="E450" s="201">
        <f>E451+E452+E453+E454+E455+E456+E457+E458+E459+E460+E461+E462+E463+E464+E465</f>
        <v>788203920</v>
      </c>
      <c r="F450" s="202">
        <f>F451+F452+F453+F454+F455+F456+F457+F458+F459+F460+F461+F462+F463+F464+F465</f>
        <v>718515242</v>
      </c>
      <c r="G450" s="203">
        <f t="shared" si="10"/>
        <v>91.158547143485407</v>
      </c>
      <c r="H450" s="129">
        <f t="shared" si="11"/>
        <v>2.8297307319069609</v>
      </c>
      <c r="I450" s="21"/>
    </row>
    <row r="451" spans="1:9" s="193" customFormat="1">
      <c r="A451" s="21"/>
      <c r="B451" s="21"/>
      <c r="C451" s="140"/>
      <c r="D451" s="210" t="s">
        <v>259</v>
      </c>
      <c r="E451" s="206">
        <v>4567500</v>
      </c>
      <c r="F451" s="207">
        <v>4142000</v>
      </c>
      <c r="G451" s="208">
        <f t="shared" si="10"/>
        <v>90.684181718664476</v>
      </c>
      <c r="H451" s="209">
        <f t="shared" si="11"/>
        <v>1.6397780815382196E-2</v>
      </c>
      <c r="I451" s="21"/>
    </row>
    <row r="452" spans="1:9" s="193" customFormat="1">
      <c r="A452" s="21"/>
      <c r="B452" s="21"/>
      <c r="C452" s="140"/>
      <c r="D452" s="210" t="s">
        <v>152</v>
      </c>
      <c r="E452" s="206">
        <v>7932000</v>
      </c>
      <c r="F452" s="207">
        <v>4939100</v>
      </c>
      <c r="G452" s="208">
        <f t="shared" si="10"/>
        <v>62.268028240040337</v>
      </c>
      <c r="H452" s="209">
        <f t="shared" si="11"/>
        <v>2.8476671576926453E-2</v>
      </c>
      <c r="I452" s="21"/>
    </row>
    <row r="453" spans="1:9" s="193" customFormat="1">
      <c r="A453" s="21"/>
      <c r="B453" s="21"/>
      <c r="C453" s="140"/>
      <c r="D453" s="205" t="s">
        <v>125</v>
      </c>
      <c r="E453" s="206">
        <v>9000000</v>
      </c>
      <c r="F453" s="207">
        <v>8987840</v>
      </c>
      <c r="G453" s="208">
        <f t="shared" si="10"/>
        <v>99.864888888888885</v>
      </c>
      <c r="H453" s="209">
        <f t="shared" si="11"/>
        <v>3.2310898158388564E-2</v>
      </c>
      <c r="I453" s="21"/>
    </row>
    <row r="454" spans="1:9" s="193" customFormat="1">
      <c r="A454" s="21"/>
      <c r="B454" s="21"/>
      <c r="C454" s="140"/>
      <c r="D454" s="205" t="s">
        <v>160</v>
      </c>
      <c r="E454" s="206">
        <v>10800000</v>
      </c>
      <c r="F454" s="207">
        <v>10800000</v>
      </c>
      <c r="G454" s="208">
        <f t="shared" si="10"/>
        <v>100</v>
      </c>
      <c r="H454" s="209">
        <f t="shared" si="11"/>
        <v>3.8773077790066279E-2</v>
      </c>
      <c r="I454" s="21"/>
    </row>
    <row r="455" spans="1:9" s="193" customFormat="1">
      <c r="A455" s="21"/>
      <c r="B455" s="21"/>
      <c r="C455" s="140"/>
      <c r="D455" s="210" t="s">
        <v>126</v>
      </c>
      <c r="E455" s="206">
        <v>37600000</v>
      </c>
      <c r="F455" s="207">
        <v>27040000</v>
      </c>
      <c r="G455" s="208">
        <f t="shared" si="10"/>
        <v>71.914893617021278</v>
      </c>
      <c r="H455" s="209">
        <f t="shared" si="11"/>
        <v>0.13498775230615667</v>
      </c>
      <c r="I455" s="21"/>
    </row>
    <row r="456" spans="1:9" s="193" customFormat="1">
      <c r="A456" s="21"/>
      <c r="B456" s="21"/>
      <c r="C456" s="140"/>
      <c r="D456" s="210" t="s">
        <v>156</v>
      </c>
      <c r="E456" s="206">
        <v>45400000</v>
      </c>
      <c r="F456" s="207">
        <v>33580000</v>
      </c>
      <c r="G456" s="208">
        <f t="shared" si="10"/>
        <v>73.964757709251103</v>
      </c>
      <c r="H456" s="209">
        <f t="shared" si="11"/>
        <v>0.16299053071009345</v>
      </c>
      <c r="I456" s="21"/>
    </row>
    <row r="457" spans="1:9" s="193" customFormat="1" ht="31.5">
      <c r="A457" s="21"/>
      <c r="B457" s="21"/>
      <c r="C457" s="140"/>
      <c r="D457" s="205" t="s">
        <v>153</v>
      </c>
      <c r="E457" s="206">
        <v>170000000</v>
      </c>
      <c r="F457" s="207">
        <v>170000000</v>
      </c>
      <c r="G457" s="208">
        <f t="shared" si="10"/>
        <v>100</v>
      </c>
      <c r="H457" s="209">
        <f t="shared" si="11"/>
        <v>0.61031696521400614</v>
      </c>
      <c r="I457" s="21"/>
    </row>
    <row r="458" spans="1:9" s="193" customFormat="1">
      <c r="A458" s="21"/>
      <c r="B458" s="21"/>
      <c r="C458" s="140"/>
      <c r="D458" s="210" t="s">
        <v>127</v>
      </c>
      <c r="E458" s="206">
        <v>70631640</v>
      </c>
      <c r="F458" s="207">
        <v>70627694</v>
      </c>
      <c r="G458" s="208">
        <f t="shared" si="10"/>
        <v>99.994413268614451</v>
      </c>
      <c r="H458" s="209">
        <f t="shared" si="11"/>
        <v>0.25357463631110716</v>
      </c>
      <c r="I458" s="21"/>
    </row>
    <row r="459" spans="1:9" s="193" customFormat="1">
      <c r="A459" s="21"/>
      <c r="B459" s="21"/>
      <c r="C459" s="140"/>
      <c r="D459" s="210" t="s">
        <v>128</v>
      </c>
      <c r="E459" s="206">
        <v>42000000</v>
      </c>
      <c r="F459" s="207">
        <v>42000000</v>
      </c>
      <c r="G459" s="208">
        <f t="shared" si="10"/>
        <v>100</v>
      </c>
      <c r="H459" s="209">
        <f t="shared" si="11"/>
        <v>0.15078419140581331</v>
      </c>
      <c r="I459" s="21"/>
    </row>
    <row r="460" spans="1:9" s="193" customFormat="1">
      <c r="A460" s="21"/>
      <c r="B460" s="21"/>
      <c r="C460" s="140"/>
      <c r="D460" s="210" t="s">
        <v>163</v>
      </c>
      <c r="E460" s="206">
        <v>0</v>
      </c>
      <c r="F460" s="207">
        <v>0</v>
      </c>
      <c r="G460" s="208"/>
      <c r="H460" s="209">
        <f t="shared" si="11"/>
        <v>0</v>
      </c>
      <c r="I460" s="21"/>
    </row>
    <row r="461" spans="1:9" s="193" customFormat="1">
      <c r="A461" s="21"/>
      <c r="B461" s="21"/>
      <c r="C461" s="140"/>
      <c r="D461" s="210" t="s">
        <v>164</v>
      </c>
      <c r="E461" s="206">
        <v>349600000</v>
      </c>
      <c r="F461" s="207">
        <v>310176280</v>
      </c>
      <c r="G461" s="208">
        <f t="shared" si="10"/>
        <v>88.723192219679632</v>
      </c>
      <c r="H461" s="209">
        <f t="shared" si="11"/>
        <v>1.2550988884636269</v>
      </c>
      <c r="I461" s="21"/>
    </row>
    <row r="462" spans="1:9" s="193" customFormat="1">
      <c r="A462" s="21"/>
      <c r="B462" s="21"/>
      <c r="C462" s="140"/>
      <c r="D462" s="210" t="s">
        <v>129</v>
      </c>
      <c r="E462" s="206">
        <v>1791360</v>
      </c>
      <c r="F462" s="207">
        <v>1791360</v>
      </c>
      <c r="G462" s="208">
        <f t="shared" si="10"/>
        <v>100</v>
      </c>
      <c r="H462" s="209">
        <f t="shared" si="11"/>
        <v>6.4311611694456601E-3</v>
      </c>
      <c r="I462" s="21"/>
    </row>
    <row r="463" spans="1:9" s="193" customFormat="1">
      <c r="A463" s="21"/>
      <c r="B463" s="21"/>
      <c r="C463" s="140"/>
      <c r="D463" s="205" t="s">
        <v>130</v>
      </c>
      <c r="E463" s="206">
        <v>169524</v>
      </c>
      <c r="F463" s="207">
        <v>169324</v>
      </c>
      <c r="G463" s="208">
        <f t="shared" si="10"/>
        <v>99.882022604468972</v>
      </c>
      <c r="H463" s="209">
        <f t="shared" si="11"/>
        <v>6.0860807771140704E-4</v>
      </c>
      <c r="I463" s="21"/>
    </row>
    <row r="464" spans="1:9" s="193" customFormat="1">
      <c r="A464" s="21"/>
      <c r="B464" s="21"/>
      <c r="C464" s="140"/>
      <c r="D464" s="210" t="s">
        <v>131</v>
      </c>
      <c r="E464" s="206">
        <v>211896</v>
      </c>
      <c r="F464" s="207">
        <v>211644</v>
      </c>
      <c r="G464" s="208">
        <f t="shared" si="10"/>
        <v>99.88107373428474</v>
      </c>
      <c r="H464" s="209">
        <f t="shared" si="11"/>
        <v>7.6072778624110033E-4</v>
      </c>
      <c r="I464" s="21"/>
    </row>
    <row r="465" spans="1:9" s="193" customFormat="1">
      <c r="A465" s="21"/>
      <c r="B465" s="21"/>
      <c r="C465" s="140"/>
      <c r="D465" s="210" t="s">
        <v>138</v>
      </c>
      <c r="E465" s="206">
        <v>38500000</v>
      </c>
      <c r="F465" s="207">
        <v>34050000</v>
      </c>
      <c r="G465" s="208">
        <f t="shared" si="10"/>
        <v>88.441558441558442</v>
      </c>
      <c r="H465" s="209">
        <f t="shared" si="11"/>
        <v>0.13821884212199553</v>
      </c>
      <c r="I465" s="21"/>
    </row>
    <row r="466" spans="1:9" s="193" customFormat="1">
      <c r="A466" s="21"/>
      <c r="B466" s="21"/>
      <c r="C466" s="140"/>
      <c r="E466" s="221"/>
      <c r="F466" s="222"/>
      <c r="G466" s="203"/>
      <c r="H466" s="223"/>
      <c r="I466" s="21"/>
    </row>
    <row r="467" spans="1:9" s="193" customFormat="1">
      <c r="A467" s="21"/>
      <c r="B467" s="21"/>
      <c r="C467" s="224" t="s">
        <v>120</v>
      </c>
      <c r="D467" s="225"/>
      <c r="E467" s="226">
        <f>E159+E231+E243+E285+E415+E422+E433+E449</f>
        <v>27854378903</v>
      </c>
      <c r="F467" s="227">
        <f>F159+F231+F243+F285+F415+F422+F433+F449</f>
        <v>10716581403</v>
      </c>
      <c r="G467" s="228">
        <f t="shared" si="10"/>
        <v>38.473596702045981</v>
      </c>
      <c r="H467" s="223"/>
      <c r="I467" s="21"/>
    </row>
    <row r="468" spans="1:9" s="193" customFormat="1">
      <c r="A468" s="21"/>
      <c r="B468" s="21"/>
      <c r="C468" s="151"/>
      <c r="D468" s="151"/>
      <c r="E468" s="152"/>
      <c r="F468" s="153"/>
      <c r="G468" s="154"/>
      <c r="H468" s="155"/>
      <c r="I468" s="21"/>
    </row>
    <row r="469" spans="1:9" s="193" customFormat="1" ht="30" customHeight="1">
      <c r="A469" s="21"/>
      <c r="B469" s="21"/>
      <c r="C469" s="179" t="s">
        <v>260</v>
      </c>
      <c r="D469" s="229"/>
      <c r="E469" s="229"/>
      <c r="F469" s="229"/>
      <c r="G469" s="229"/>
      <c r="H469" s="21"/>
      <c r="I469" s="21"/>
    </row>
    <row r="470" spans="1:9" s="193" customFormat="1">
      <c r="A470" s="21"/>
      <c r="B470" s="180"/>
      <c r="C470" s="21"/>
      <c r="D470" s="21"/>
      <c r="E470" s="181"/>
      <c r="F470" s="182"/>
      <c r="G470" s="183"/>
      <c r="H470" s="21"/>
      <c r="I470" s="21"/>
    </row>
    <row r="471" spans="1:9" s="193" customFormat="1" ht="31.5">
      <c r="A471" s="21"/>
      <c r="B471" s="21"/>
      <c r="C471" s="230" t="s">
        <v>87</v>
      </c>
      <c r="D471" s="230" t="s">
        <v>73</v>
      </c>
      <c r="E471" s="231">
        <v>2021</v>
      </c>
      <c r="F471" s="232">
        <v>2022</v>
      </c>
      <c r="G471" s="233" t="s">
        <v>92</v>
      </c>
      <c r="H471" s="21"/>
      <c r="I471" s="21"/>
    </row>
    <row r="472" spans="1:9" s="193" customFormat="1">
      <c r="A472" s="21"/>
      <c r="B472" s="21"/>
      <c r="C472" s="234"/>
      <c r="D472" s="234"/>
      <c r="E472" s="235"/>
      <c r="F472" s="236"/>
      <c r="G472" s="237"/>
      <c r="H472" s="21"/>
      <c r="I472" s="21"/>
    </row>
    <row r="473" spans="1:9" s="193" customFormat="1" ht="31.5">
      <c r="A473" s="21"/>
      <c r="B473" s="21"/>
      <c r="C473" s="124">
        <v>1</v>
      </c>
      <c r="D473" s="200" t="s">
        <v>123</v>
      </c>
      <c r="E473" s="236">
        <f>E474+E483+E498+E505+E510+E519+E524+E528+E534</f>
        <v>1509266120</v>
      </c>
      <c r="F473" s="202">
        <f>F474+F483+F498+F505+F510+F519+F524+F528+F534</f>
        <v>1671066800</v>
      </c>
      <c r="G473" s="237">
        <f>F473/E473*100</f>
        <v>110.72048711992555</v>
      </c>
      <c r="H473" s="21"/>
      <c r="I473" s="21"/>
    </row>
    <row r="474" spans="1:9" s="193" customFormat="1" ht="31.5">
      <c r="A474" s="21"/>
      <c r="B474" s="21"/>
      <c r="C474" s="125"/>
      <c r="D474" s="200" t="s">
        <v>124</v>
      </c>
      <c r="E474" s="201">
        <f>SUM(E475:E481)</f>
        <v>70869200</v>
      </c>
      <c r="F474" s="202">
        <f>F475+F476+F477+F478+F479+F480+F481</f>
        <v>245448865</v>
      </c>
      <c r="G474" s="237">
        <f t="shared" ref="G474:G537" si="12">F474/E474*100</f>
        <v>346.34067408690942</v>
      </c>
      <c r="H474" s="21"/>
      <c r="I474" s="21"/>
    </row>
    <row r="475" spans="1:9" s="193" customFormat="1">
      <c r="A475" s="21"/>
      <c r="B475" s="21"/>
      <c r="C475" s="140"/>
      <c r="D475" s="205" t="s">
        <v>125</v>
      </c>
      <c r="E475" s="206">
        <v>1800000</v>
      </c>
      <c r="F475" s="207">
        <v>27876085</v>
      </c>
      <c r="G475" s="238">
        <f t="shared" si="12"/>
        <v>1548.6713888888889</v>
      </c>
      <c r="H475" s="21"/>
      <c r="I475" s="21"/>
    </row>
    <row r="476" spans="1:9" s="193" customFormat="1">
      <c r="A476" s="21"/>
      <c r="B476" s="21"/>
      <c r="C476" s="140"/>
      <c r="D476" s="210" t="s">
        <v>126</v>
      </c>
      <c r="E476" s="206">
        <f>3841000+400000</f>
        <v>4241000</v>
      </c>
      <c r="F476" s="207">
        <v>13866700</v>
      </c>
      <c r="G476" s="238">
        <f t="shared" si="12"/>
        <v>326.96769629804294</v>
      </c>
      <c r="H476" s="21"/>
      <c r="I476" s="21"/>
    </row>
    <row r="477" spans="1:9" s="193" customFormat="1">
      <c r="A477" s="21"/>
      <c r="B477" s="21"/>
      <c r="C477" s="140"/>
      <c r="D477" s="210" t="s">
        <v>127</v>
      </c>
      <c r="E477" s="206">
        <v>27600000</v>
      </c>
      <c r="F477" s="207">
        <v>55200000</v>
      </c>
      <c r="G477" s="238">
        <f t="shared" si="12"/>
        <v>200</v>
      </c>
      <c r="H477" s="21"/>
      <c r="I477" s="21"/>
    </row>
    <row r="478" spans="1:9" s="193" customFormat="1">
      <c r="A478" s="21"/>
      <c r="B478" s="21"/>
      <c r="C478" s="140"/>
      <c r="D478" s="210" t="s">
        <v>128</v>
      </c>
      <c r="E478" s="206">
        <v>36000000</v>
      </c>
      <c r="F478" s="207">
        <v>146000000</v>
      </c>
      <c r="G478" s="238">
        <f t="shared" si="12"/>
        <v>405.55555555555554</v>
      </c>
      <c r="H478" s="21"/>
      <c r="I478" s="21"/>
    </row>
    <row r="479" spans="1:9" s="193" customFormat="1">
      <c r="A479" s="21"/>
      <c r="B479" s="21"/>
      <c r="C479" s="140"/>
      <c r="D479" s="210" t="s">
        <v>129</v>
      </c>
      <c r="E479" s="206">
        <v>1104000</v>
      </c>
      <c r="F479" s="207">
        <v>2208000</v>
      </c>
      <c r="G479" s="238">
        <f t="shared" si="12"/>
        <v>200</v>
      </c>
      <c r="H479" s="21"/>
      <c r="I479" s="21"/>
    </row>
    <row r="480" spans="1:9" s="193" customFormat="1">
      <c r="A480" s="21"/>
      <c r="B480" s="21"/>
      <c r="C480" s="140"/>
      <c r="D480" s="205" t="s">
        <v>130</v>
      </c>
      <c r="E480" s="206">
        <v>55200</v>
      </c>
      <c r="F480" s="207">
        <v>132480</v>
      </c>
      <c r="G480" s="238">
        <f t="shared" si="12"/>
        <v>240</v>
      </c>
      <c r="H480" s="21"/>
      <c r="I480" s="21"/>
    </row>
    <row r="481" spans="1:9" s="193" customFormat="1">
      <c r="A481" s="21"/>
      <c r="B481" s="21"/>
      <c r="C481" s="140"/>
      <c r="D481" s="210" t="s">
        <v>131</v>
      </c>
      <c r="E481" s="206">
        <v>69000</v>
      </c>
      <c r="F481" s="207">
        <v>165600</v>
      </c>
      <c r="G481" s="238">
        <f t="shared" si="12"/>
        <v>240</v>
      </c>
      <c r="H481" s="21"/>
      <c r="I481" s="21"/>
    </row>
    <row r="482" spans="1:9" s="193" customFormat="1">
      <c r="A482" s="21"/>
      <c r="B482" s="21"/>
      <c r="C482" s="140"/>
      <c r="D482" s="211"/>
      <c r="E482" s="235"/>
      <c r="F482" s="207"/>
      <c r="G482" s="237"/>
      <c r="H482" s="21"/>
      <c r="I482" s="21"/>
    </row>
    <row r="483" spans="1:9" s="193" customFormat="1" ht="31.5">
      <c r="A483" s="21"/>
      <c r="B483" s="21"/>
      <c r="C483" s="140"/>
      <c r="D483" s="200" t="s">
        <v>132</v>
      </c>
      <c r="E483" s="236">
        <f>SUM(E484:E496)</f>
        <v>86925660</v>
      </c>
      <c r="F483" s="202">
        <f>SUM(F484:F496)</f>
        <v>179577040</v>
      </c>
      <c r="G483" s="237">
        <f t="shared" si="12"/>
        <v>206.58691576227318</v>
      </c>
      <c r="H483" s="21"/>
      <c r="I483" s="21"/>
    </row>
    <row r="484" spans="1:9" s="193" customFormat="1">
      <c r="A484" s="21"/>
      <c r="B484" s="21"/>
      <c r="C484" s="140"/>
      <c r="D484" s="205" t="s">
        <v>133</v>
      </c>
      <c r="E484" s="206">
        <v>800000</v>
      </c>
      <c r="F484" s="207">
        <v>2551000</v>
      </c>
      <c r="G484" s="238">
        <f t="shared" si="12"/>
        <v>318.875</v>
      </c>
      <c r="H484" s="21"/>
      <c r="I484" s="21"/>
    </row>
    <row r="485" spans="1:9" s="193" customFormat="1">
      <c r="A485" s="21"/>
      <c r="B485" s="21"/>
      <c r="C485" s="140"/>
      <c r="D485" s="205" t="s">
        <v>125</v>
      </c>
      <c r="E485" s="206">
        <v>6517100</v>
      </c>
      <c r="F485" s="207">
        <v>19915000</v>
      </c>
      <c r="G485" s="238">
        <f t="shared" si="12"/>
        <v>305.58070307345292</v>
      </c>
      <c r="H485" s="21"/>
      <c r="I485" s="21"/>
    </row>
    <row r="486" spans="1:9" s="193" customFormat="1">
      <c r="A486" s="21"/>
      <c r="B486" s="21"/>
      <c r="C486" s="140"/>
      <c r="D486" s="210" t="s">
        <v>126</v>
      </c>
      <c r="E486" s="206">
        <v>13205200</v>
      </c>
      <c r="F486" s="207">
        <v>11138000</v>
      </c>
      <c r="G486" s="238">
        <f t="shared" si="12"/>
        <v>84.345560839669218</v>
      </c>
      <c r="H486" s="21"/>
      <c r="I486" s="21"/>
    </row>
    <row r="487" spans="1:9" s="193" customFormat="1" ht="31.5">
      <c r="A487" s="21"/>
      <c r="B487" s="21"/>
      <c r="C487" s="140"/>
      <c r="D487" s="205" t="s">
        <v>134</v>
      </c>
      <c r="E487" s="206">
        <v>6200000</v>
      </c>
      <c r="F487" s="207">
        <v>3000000</v>
      </c>
      <c r="G487" s="238">
        <f t="shared" si="12"/>
        <v>48.387096774193552</v>
      </c>
      <c r="H487" s="21"/>
      <c r="I487" s="21"/>
    </row>
    <row r="488" spans="1:9" s="193" customFormat="1">
      <c r="A488" s="21"/>
      <c r="B488" s="21"/>
      <c r="C488" s="140"/>
      <c r="D488" s="210" t="s">
        <v>127</v>
      </c>
      <c r="E488" s="206">
        <v>27600000</v>
      </c>
      <c r="F488" s="207">
        <v>27600000</v>
      </c>
      <c r="G488" s="238">
        <f t="shared" si="12"/>
        <v>100</v>
      </c>
      <c r="H488" s="21"/>
      <c r="I488" s="21"/>
    </row>
    <row r="489" spans="1:9" s="193" customFormat="1">
      <c r="A489" s="21"/>
      <c r="B489" s="21"/>
      <c r="C489" s="140"/>
      <c r="D489" s="210" t="s">
        <v>135</v>
      </c>
      <c r="E489" s="42">
        <v>0</v>
      </c>
      <c r="F489" s="207">
        <v>3000000</v>
      </c>
      <c r="G489" s="238" t="s">
        <v>261</v>
      </c>
      <c r="H489" s="21"/>
      <c r="I489" s="21"/>
    </row>
    <row r="490" spans="1:9" s="193" customFormat="1">
      <c r="A490" s="21"/>
      <c r="B490" s="21"/>
      <c r="C490" s="140"/>
      <c r="D490" s="210" t="s">
        <v>136</v>
      </c>
      <c r="E490" s="42">
        <v>0</v>
      </c>
      <c r="F490" s="207">
        <v>50000000</v>
      </c>
      <c r="G490" s="238" t="s">
        <v>261</v>
      </c>
      <c r="H490" s="21"/>
      <c r="I490" s="21"/>
    </row>
    <row r="491" spans="1:9" s="193" customFormat="1">
      <c r="A491" s="21"/>
      <c r="B491" s="21"/>
      <c r="C491" s="140"/>
      <c r="D491" s="210" t="s">
        <v>137</v>
      </c>
      <c r="E491" s="206">
        <v>30000000</v>
      </c>
      <c r="F491" s="207">
        <v>4995000</v>
      </c>
      <c r="G491" s="238">
        <f t="shared" si="12"/>
        <v>16.650000000000002</v>
      </c>
      <c r="H491" s="21"/>
      <c r="I491" s="21"/>
    </row>
    <row r="492" spans="1:9" s="193" customFormat="1">
      <c r="A492" s="21"/>
      <c r="B492" s="21"/>
      <c r="C492" s="140"/>
      <c r="D492" s="210" t="s">
        <v>129</v>
      </c>
      <c r="E492" s="206">
        <v>1104000</v>
      </c>
      <c r="F492" s="207">
        <v>1104000</v>
      </c>
      <c r="G492" s="238">
        <f t="shared" si="12"/>
        <v>100</v>
      </c>
      <c r="H492" s="21"/>
      <c r="I492" s="21"/>
    </row>
    <row r="493" spans="1:9" s="193" customFormat="1">
      <c r="A493" s="21"/>
      <c r="B493" s="21"/>
      <c r="C493" s="140"/>
      <c r="D493" s="205" t="s">
        <v>130</v>
      </c>
      <c r="E493" s="206">
        <v>44160</v>
      </c>
      <c r="F493" s="207">
        <v>66240</v>
      </c>
      <c r="G493" s="238">
        <f t="shared" si="12"/>
        <v>150</v>
      </c>
      <c r="H493" s="21"/>
      <c r="I493" s="21"/>
    </row>
    <row r="494" spans="1:9" s="193" customFormat="1">
      <c r="A494" s="21"/>
      <c r="B494" s="21"/>
      <c r="C494" s="140"/>
      <c r="D494" s="210" t="s">
        <v>131</v>
      </c>
      <c r="E494" s="206">
        <v>55200</v>
      </c>
      <c r="F494" s="207">
        <v>82800</v>
      </c>
      <c r="G494" s="238">
        <f t="shared" si="12"/>
        <v>150</v>
      </c>
      <c r="H494" s="21"/>
      <c r="I494" s="21"/>
    </row>
    <row r="495" spans="1:9" s="193" customFormat="1">
      <c r="A495" s="21"/>
      <c r="B495" s="21"/>
      <c r="C495" s="140"/>
      <c r="D495" s="210" t="s">
        <v>138</v>
      </c>
      <c r="E495" s="206">
        <v>1400000</v>
      </c>
      <c r="F495" s="207">
        <v>1125000</v>
      </c>
      <c r="G495" s="238">
        <f t="shared" si="12"/>
        <v>80.357142857142861</v>
      </c>
      <c r="H495" s="21"/>
      <c r="I495" s="21"/>
    </row>
    <row r="496" spans="1:9" s="193" customFormat="1">
      <c r="A496" s="21"/>
      <c r="B496" s="21"/>
      <c r="C496" s="140"/>
      <c r="D496" s="210" t="s">
        <v>139</v>
      </c>
      <c r="E496" s="42">
        <v>0</v>
      </c>
      <c r="F496" s="207">
        <v>55000000</v>
      </c>
      <c r="G496" s="238" t="s">
        <v>261</v>
      </c>
      <c r="H496" s="21"/>
      <c r="I496" s="21"/>
    </row>
    <row r="497" spans="1:9" s="193" customFormat="1">
      <c r="A497" s="21"/>
      <c r="B497" s="21"/>
      <c r="C497" s="140"/>
      <c r="D497" s="211"/>
      <c r="E497" s="235"/>
      <c r="F497" s="207"/>
      <c r="G497" s="237"/>
      <c r="H497" s="21"/>
      <c r="I497" s="21"/>
    </row>
    <row r="498" spans="1:9" s="193" customFormat="1" ht="31.5">
      <c r="A498" s="21"/>
      <c r="B498" s="21"/>
      <c r="C498" s="140"/>
      <c r="D498" s="200" t="s">
        <v>140</v>
      </c>
      <c r="E498" s="236">
        <f>SUM(E499:E503)</f>
        <v>343665200</v>
      </c>
      <c r="F498" s="202">
        <f>SUM(F499:F503)</f>
        <v>486570750</v>
      </c>
      <c r="G498" s="237">
        <f t="shared" si="12"/>
        <v>141.58278173059128</v>
      </c>
      <c r="H498" s="21"/>
      <c r="I498" s="21"/>
    </row>
    <row r="499" spans="1:9" s="193" customFormat="1">
      <c r="A499" s="21"/>
      <c r="B499" s="21"/>
      <c r="C499" s="140"/>
      <c r="D499" s="205" t="s">
        <v>125</v>
      </c>
      <c r="E499" s="206">
        <v>396000</v>
      </c>
      <c r="F499" s="207">
        <v>680000</v>
      </c>
      <c r="G499" s="238">
        <f t="shared" si="12"/>
        <v>171.71717171717171</v>
      </c>
      <c r="H499" s="21"/>
      <c r="I499" s="21"/>
    </row>
    <row r="500" spans="1:9" s="193" customFormat="1">
      <c r="A500" s="21"/>
      <c r="B500" s="21"/>
      <c r="C500" s="140"/>
      <c r="D500" s="210" t="s">
        <v>126</v>
      </c>
      <c r="E500" s="206">
        <v>2499200</v>
      </c>
      <c r="F500" s="207">
        <v>11521750</v>
      </c>
      <c r="G500" s="238">
        <f t="shared" si="12"/>
        <v>461.0175256081946</v>
      </c>
      <c r="H500" s="21"/>
      <c r="I500" s="21"/>
    </row>
    <row r="501" spans="1:9" s="193" customFormat="1" ht="31.5">
      <c r="A501" s="21"/>
      <c r="B501" s="21"/>
      <c r="C501" s="140"/>
      <c r="D501" s="205" t="s">
        <v>141</v>
      </c>
      <c r="E501" s="42">
        <v>0</v>
      </c>
      <c r="F501" s="207">
        <v>200000000</v>
      </c>
      <c r="G501" s="238" t="s">
        <v>261</v>
      </c>
      <c r="H501" s="21"/>
      <c r="I501" s="21"/>
    </row>
    <row r="502" spans="1:9" s="193" customFormat="1" ht="31.5">
      <c r="A502" s="21"/>
      <c r="B502" s="21"/>
      <c r="C502" s="140"/>
      <c r="D502" s="205" t="s">
        <v>142</v>
      </c>
      <c r="E502" s="206">
        <v>99520000</v>
      </c>
      <c r="F502" s="207">
        <v>174669000</v>
      </c>
      <c r="G502" s="238">
        <f t="shared" si="12"/>
        <v>175.51145498392282</v>
      </c>
      <c r="H502" s="21"/>
      <c r="I502" s="21"/>
    </row>
    <row r="503" spans="1:9" s="193" customFormat="1" ht="47.25">
      <c r="A503" s="21"/>
      <c r="B503" s="21"/>
      <c r="C503" s="140"/>
      <c r="D503" s="205" t="s">
        <v>143</v>
      </c>
      <c r="E503" s="206">
        <v>241250000</v>
      </c>
      <c r="F503" s="207">
        <v>99700000</v>
      </c>
      <c r="G503" s="238">
        <f t="shared" si="12"/>
        <v>41.326424870466319</v>
      </c>
      <c r="H503" s="21"/>
      <c r="I503" s="21"/>
    </row>
    <row r="504" spans="1:9" s="193" customFormat="1">
      <c r="A504" s="21"/>
      <c r="B504" s="21"/>
      <c r="C504" s="140"/>
      <c r="D504" s="211"/>
      <c r="E504" s="235"/>
      <c r="F504" s="207"/>
      <c r="G504" s="237"/>
      <c r="H504" s="21"/>
      <c r="I504" s="21"/>
    </row>
    <row r="505" spans="1:9" s="193" customFormat="1">
      <c r="A505" s="21"/>
      <c r="B505" s="21"/>
      <c r="C505" s="140"/>
      <c r="D505" s="200" t="s">
        <v>144</v>
      </c>
      <c r="E505" s="236">
        <f>SUM(E506:E508)</f>
        <v>154623000</v>
      </c>
      <c r="F505" s="202">
        <f>SUM(F506:F508)</f>
        <v>101265385</v>
      </c>
      <c r="G505" s="237">
        <f t="shared" si="12"/>
        <v>65.49179940888483</v>
      </c>
      <c r="H505" s="21"/>
      <c r="I505" s="21"/>
    </row>
    <row r="506" spans="1:9" s="193" customFormat="1">
      <c r="A506" s="21"/>
      <c r="B506" s="21"/>
      <c r="C506" s="140"/>
      <c r="D506" s="205" t="s">
        <v>125</v>
      </c>
      <c r="E506" s="206">
        <v>383000</v>
      </c>
      <c r="F506" s="207">
        <v>200000</v>
      </c>
      <c r="G506" s="238">
        <f t="shared" si="12"/>
        <v>52.219321148825074</v>
      </c>
      <c r="H506" s="21"/>
      <c r="I506" s="21"/>
    </row>
    <row r="507" spans="1:9" s="193" customFormat="1">
      <c r="A507" s="21"/>
      <c r="B507" s="21"/>
      <c r="C507" s="140"/>
      <c r="D507" s="210" t="s">
        <v>126</v>
      </c>
      <c r="E507" s="206">
        <v>4244000</v>
      </c>
      <c r="F507" s="207">
        <v>1383500</v>
      </c>
      <c r="G507" s="238">
        <f t="shared" si="12"/>
        <v>32.598963242224315</v>
      </c>
      <c r="H507" s="21"/>
      <c r="I507" s="21"/>
    </row>
    <row r="508" spans="1:9" s="193" customFormat="1" ht="31.5">
      <c r="A508" s="21"/>
      <c r="B508" s="21"/>
      <c r="C508" s="140"/>
      <c r="D508" s="205" t="s">
        <v>142</v>
      </c>
      <c r="E508" s="206">
        <v>149996000</v>
      </c>
      <c r="F508" s="207">
        <v>99681885</v>
      </c>
      <c r="G508" s="238">
        <f t="shared" si="12"/>
        <v>66.456362169657851</v>
      </c>
      <c r="H508" s="21"/>
      <c r="I508" s="21"/>
    </row>
    <row r="509" spans="1:9" s="193" customFormat="1">
      <c r="A509" s="21"/>
      <c r="B509" s="21"/>
      <c r="C509" s="140"/>
      <c r="D509" s="211"/>
      <c r="E509" s="235"/>
      <c r="F509" s="207"/>
      <c r="G509" s="237"/>
      <c r="H509" s="21"/>
      <c r="I509" s="21"/>
    </row>
    <row r="510" spans="1:9" s="193" customFormat="1" ht="31.5">
      <c r="A510" s="21"/>
      <c r="B510" s="21"/>
      <c r="C510" s="140"/>
      <c r="D510" s="239" t="s">
        <v>145</v>
      </c>
      <c r="E510" s="236">
        <f>SUM(E511:E517)</f>
        <v>336639580</v>
      </c>
      <c r="F510" s="240">
        <f>SUM(F511:F517)</f>
        <v>183898620</v>
      </c>
      <c r="G510" s="237">
        <f t="shared" si="12"/>
        <v>54.627747575017771</v>
      </c>
      <c r="H510" s="21"/>
      <c r="I510" s="21"/>
    </row>
    <row r="511" spans="1:9" s="193" customFormat="1">
      <c r="A511" s="21"/>
      <c r="B511" s="21"/>
      <c r="C511" s="140"/>
      <c r="D511" s="205" t="s">
        <v>146</v>
      </c>
      <c r="E511" s="206">
        <v>1443800</v>
      </c>
      <c r="F511" s="207">
        <v>600000</v>
      </c>
      <c r="G511" s="238">
        <f t="shared" si="12"/>
        <v>41.557002354896802</v>
      </c>
      <c r="H511" s="21"/>
      <c r="I511" s="21"/>
    </row>
    <row r="512" spans="1:9" s="193" customFormat="1">
      <c r="A512" s="21"/>
      <c r="B512" s="21"/>
      <c r="C512" s="140"/>
      <c r="D512" s="210" t="s">
        <v>126</v>
      </c>
      <c r="E512" s="206">
        <v>6380000</v>
      </c>
      <c r="F512" s="207">
        <v>6850000</v>
      </c>
      <c r="G512" s="238">
        <f t="shared" si="12"/>
        <v>107.3667711598746</v>
      </c>
      <c r="H512" s="21"/>
      <c r="I512" s="21"/>
    </row>
    <row r="513" spans="1:9" s="193" customFormat="1">
      <c r="A513" s="21"/>
      <c r="B513" s="21"/>
      <c r="C513" s="140"/>
      <c r="D513" s="210" t="s">
        <v>127</v>
      </c>
      <c r="E513" s="206">
        <v>27600000</v>
      </c>
      <c r="F513" s="207">
        <v>25300000</v>
      </c>
      <c r="G513" s="238">
        <f t="shared" si="12"/>
        <v>91.666666666666657</v>
      </c>
      <c r="H513" s="21"/>
      <c r="I513" s="21"/>
    </row>
    <row r="514" spans="1:9" s="193" customFormat="1">
      <c r="A514" s="21"/>
      <c r="B514" s="21"/>
      <c r="C514" s="140"/>
      <c r="D514" s="210" t="s">
        <v>129</v>
      </c>
      <c r="E514" s="206">
        <v>1104000</v>
      </c>
      <c r="F514" s="207">
        <v>1012000</v>
      </c>
      <c r="G514" s="238">
        <f t="shared" si="12"/>
        <v>91.666666666666657</v>
      </c>
      <c r="H514" s="21"/>
      <c r="I514" s="21"/>
    </row>
    <row r="515" spans="1:9" s="193" customFormat="1">
      <c r="A515" s="21"/>
      <c r="B515" s="21"/>
      <c r="C515" s="140"/>
      <c r="D515" s="205" t="s">
        <v>130</v>
      </c>
      <c r="E515" s="241">
        <v>49680</v>
      </c>
      <c r="F515" s="207">
        <v>60720</v>
      </c>
      <c r="G515" s="238">
        <f t="shared" si="12"/>
        <v>122.22222222222223</v>
      </c>
      <c r="H515" s="21"/>
      <c r="I515" s="21"/>
    </row>
    <row r="516" spans="1:9" s="193" customFormat="1">
      <c r="A516" s="21"/>
      <c r="B516" s="21"/>
      <c r="C516" s="140"/>
      <c r="D516" s="210" t="s">
        <v>131</v>
      </c>
      <c r="E516" s="242">
        <v>62100</v>
      </c>
      <c r="F516" s="212">
        <v>75900</v>
      </c>
      <c r="G516" s="238">
        <f t="shared" si="12"/>
        <v>122.22222222222223</v>
      </c>
      <c r="H516" s="21"/>
      <c r="I516" s="21"/>
    </row>
    <row r="517" spans="1:9" s="193" customFormat="1" ht="31.5">
      <c r="A517" s="21"/>
      <c r="B517" s="21"/>
      <c r="C517" s="140"/>
      <c r="D517" s="205" t="s">
        <v>142</v>
      </c>
      <c r="E517" s="206">
        <v>300000000</v>
      </c>
      <c r="F517" s="207">
        <v>150000000</v>
      </c>
      <c r="G517" s="238">
        <f t="shared" si="12"/>
        <v>50</v>
      </c>
      <c r="H517" s="21"/>
      <c r="I517" s="21"/>
    </row>
    <row r="518" spans="1:9" s="193" customFormat="1">
      <c r="A518" s="21"/>
      <c r="B518" s="21"/>
      <c r="C518" s="140"/>
      <c r="D518" s="211"/>
      <c r="E518" s="235"/>
      <c r="F518" s="207"/>
      <c r="G518" s="237"/>
      <c r="H518" s="21"/>
      <c r="I518" s="21"/>
    </row>
    <row r="519" spans="1:9" s="193" customFormat="1">
      <c r="A519" s="21"/>
      <c r="B519" s="21"/>
      <c r="C519" s="140"/>
      <c r="D519" s="213" t="s">
        <v>147</v>
      </c>
      <c r="E519" s="236">
        <f>SUM(E520:E522)</f>
        <v>272407000</v>
      </c>
      <c r="F519" s="202">
        <f>F520+F521+F522</f>
        <v>204315000</v>
      </c>
      <c r="G519" s="237">
        <f t="shared" si="12"/>
        <v>75.003579203177594</v>
      </c>
      <c r="H519" s="21"/>
      <c r="I519" s="21"/>
    </row>
    <row r="520" spans="1:9" s="193" customFormat="1">
      <c r="A520" s="21"/>
      <c r="B520" s="21"/>
      <c r="C520" s="140"/>
      <c r="D520" s="205" t="s">
        <v>125</v>
      </c>
      <c r="E520" s="241">
        <v>385000</v>
      </c>
      <c r="F520" s="207">
        <v>601000</v>
      </c>
      <c r="G520" s="238">
        <f t="shared" si="12"/>
        <v>156.10389610389609</v>
      </c>
      <c r="H520" s="21"/>
      <c r="I520" s="21"/>
    </row>
    <row r="521" spans="1:9" s="193" customFormat="1">
      <c r="A521" s="21"/>
      <c r="B521" s="21"/>
      <c r="C521" s="140"/>
      <c r="D521" s="210" t="s">
        <v>126</v>
      </c>
      <c r="E521" s="241">
        <v>2022000</v>
      </c>
      <c r="F521" s="207">
        <v>3744000</v>
      </c>
      <c r="G521" s="238">
        <f t="shared" si="12"/>
        <v>185.16320474777447</v>
      </c>
      <c r="H521" s="21"/>
      <c r="I521" s="21"/>
    </row>
    <row r="522" spans="1:9" s="193" customFormat="1" ht="31.5">
      <c r="A522" s="21"/>
      <c r="B522" s="21"/>
      <c r="C522" s="140"/>
      <c r="D522" s="205" t="s">
        <v>142</v>
      </c>
      <c r="E522" s="206">
        <v>270000000</v>
      </c>
      <c r="F522" s="207">
        <v>199970000</v>
      </c>
      <c r="G522" s="238">
        <f t="shared" si="12"/>
        <v>74.06296296296297</v>
      </c>
      <c r="H522" s="21"/>
      <c r="I522" s="21"/>
    </row>
    <row r="523" spans="1:9" s="193" customFormat="1">
      <c r="A523" s="21"/>
      <c r="B523" s="21"/>
      <c r="C523" s="140"/>
      <c r="D523" s="205"/>
      <c r="E523" s="235"/>
      <c r="F523" s="212"/>
      <c r="G523" s="238"/>
      <c r="H523" s="21"/>
      <c r="I523" s="21"/>
    </row>
    <row r="524" spans="1:9" s="193" customFormat="1" ht="31.5">
      <c r="A524" s="21"/>
      <c r="B524" s="21"/>
      <c r="C524" s="140"/>
      <c r="D524" s="200" t="s">
        <v>148</v>
      </c>
      <c r="E524" s="236">
        <f>SUM(E525:E526)</f>
        <v>39947000</v>
      </c>
      <c r="F524" s="202">
        <f>F525+F526</f>
        <v>37215000</v>
      </c>
      <c r="G524" s="237">
        <f t="shared" si="12"/>
        <v>93.160938243172197</v>
      </c>
      <c r="H524" s="21"/>
      <c r="I524" s="21"/>
    </row>
    <row r="525" spans="1:9" s="193" customFormat="1">
      <c r="A525" s="21"/>
      <c r="B525" s="21"/>
      <c r="C525" s="140"/>
      <c r="D525" s="210" t="s">
        <v>126</v>
      </c>
      <c r="E525" s="241">
        <v>8447000</v>
      </c>
      <c r="F525" s="207">
        <v>5715000</v>
      </c>
      <c r="G525" s="238">
        <f t="shared" si="12"/>
        <v>67.657156386882917</v>
      </c>
      <c r="H525" s="21"/>
      <c r="I525" s="21"/>
    </row>
    <row r="526" spans="1:9" s="193" customFormat="1">
      <c r="A526" s="21"/>
      <c r="B526" s="21"/>
      <c r="C526" s="140"/>
      <c r="D526" s="210" t="s">
        <v>128</v>
      </c>
      <c r="E526" s="206">
        <v>31500000</v>
      </c>
      <c r="F526" s="207">
        <v>31500000</v>
      </c>
      <c r="G526" s="238">
        <f t="shared" si="12"/>
        <v>100</v>
      </c>
      <c r="H526" s="21"/>
      <c r="I526" s="21"/>
    </row>
    <row r="527" spans="1:9" s="193" customFormat="1">
      <c r="A527" s="21"/>
      <c r="B527" s="21"/>
      <c r="C527" s="140"/>
      <c r="D527" s="211"/>
      <c r="E527" s="235"/>
      <c r="F527" s="207"/>
      <c r="G527" s="237"/>
      <c r="H527" s="21"/>
      <c r="I527" s="21"/>
    </row>
    <row r="528" spans="1:9" s="193" customFormat="1" ht="31.5">
      <c r="A528" s="21"/>
      <c r="B528" s="21"/>
      <c r="C528" s="140"/>
      <c r="D528" s="200" t="s">
        <v>149</v>
      </c>
      <c r="E528" s="236">
        <f>SUM(E529:E532)</f>
        <v>137260000</v>
      </c>
      <c r="F528" s="202">
        <f>F529+F530+F531+F532</f>
        <v>187180000</v>
      </c>
      <c r="G528" s="237">
        <f t="shared" si="12"/>
        <v>136.36893486813346</v>
      </c>
      <c r="H528" s="21"/>
      <c r="I528" s="21"/>
    </row>
    <row r="529" spans="1:9" s="193" customFormat="1">
      <c r="A529" s="21"/>
      <c r="B529" s="21"/>
      <c r="C529" s="140"/>
      <c r="D529" s="210" t="s">
        <v>126</v>
      </c>
      <c r="E529" s="206">
        <v>5760000</v>
      </c>
      <c r="F529" s="207">
        <v>2800000</v>
      </c>
      <c r="G529" s="238">
        <f t="shared" si="12"/>
        <v>48.611111111111107</v>
      </c>
      <c r="H529" s="21"/>
      <c r="I529" s="21"/>
    </row>
    <row r="530" spans="1:9" s="193" customFormat="1">
      <c r="A530" s="21"/>
      <c r="B530" s="21"/>
      <c r="C530" s="140"/>
      <c r="D530" s="210" t="s">
        <v>150</v>
      </c>
      <c r="E530" s="42">
        <v>0</v>
      </c>
      <c r="F530" s="207">
        <v>2880000</v>
      </c>
      <c r="G530" s="238" t="s">
        <v>261</v>
      </c>
      <c r="H530" s="21"/>
      <c r="I530" s="21"/>
    </row>
    <row r="531" spans="1:9" s="193" customFormat="1">
      <c r="A531" s="21"/>
      <c r="B531" s="21"/>
      <c r="C531" s="140"/>
      <c r="D531" s="210" t="s">
        <v>128</v>
      </c>
      <c r="E531" s="206">
        <v>31500000</v>
      </c>
      <c r="F531" s="207">
        <v>31500000</v>
      </c>
      <c r="G531" s="238">
        <f t="shared" si="12"/>
        <v>100</v>
      </c>
      <c r="H531" s="21"/>
      <c r="I531" s="21"/>
    </row>
    <row r="532" spans="1:9" s="193" customFormat="1" ht="31.5">
      <c r="A532" s="21"/>
      <c r="B532" s="21"/>
      <c r="C532" s="140"/>
      <c r="D532" s="205" t="s">
        <v>142</v>
      </c>
      <c r="E532" s="206">
        <v>100000000</v>
      </c>
      <c r="F532" s="207">
        <v>150000000</v>
      </c>
      <c r="G532" s="238">
        <f t="shared" si="12"/>
        <v>150</v>
      </c>
      <c r="H532" s="21"/>
      <c r="I532" s="21"/>
    </row>
    <row r="533" spans="1:9" s="193" customFormat="1">
      <c r="A533" s="21"/>
      <c r="B533" s="21"/>
      <c r="C533" s="140"/>
      <c r="D533" s="205"/>
      <c r="E533" s="235"/>
      <c r="F533" s="212"/>
      <c r="G533" s="237"/>
      <c r="H533" s="21"/>
      <c r="I533" s="21"/>
    </row>
    <row r="534" spans="1:9" s="193" customFormat="1">
      <c r="A534" s="21"/>
      <c r="B534" s="21"/>
      <c r="C534" s="140"/>
      <c r="D534" s="213" t="s">
        <v>151</v>
      </c>
      <c r="E534" s="236">
        <f>SUM(E535:E543)</f>
        <v>66929480</v>
      </c>
      <c r="F534" s="202">
        <f>F535+F536+F537+F538+F539+F540+F541+F542+F543</f>
        <v>45596140</v>
      </c>
      <c r="G534" s="237">
        <f t="shared" si="12"/>
        <v>68.125645081957913</v>
      </c>
      <c r="H534" s="21"/>
      <c r="I534" s="21"/>
    </row>
    <row r="535" spans="1:9" s="193" customFormat="1">
      <c r="A535" s="21"/>
      <c r="B535" s="21"/>
      <c r="C535" s="140"/>
      <c r="D535" s="210" t="s">
        <v>152</v>
      </c>
      <c r="E535" s="241">
        <v>1480500</v>
      </c>
      <c r="F535" s="207">
        <v>1153900</v>
      </c>
      <c r="G535" s="238">
        <f t="shared" si="12"/>
        <v>77.939885173927721</v>
      </c>
      <c r="H535" s="21"/>
      <c r="I535" s="21"/>
    </row>
    <row r="536" spans="1:9" s="193" customFormat="1">
      <c r="A536" s="21"/>
      <c r="B536" s="21"/>
      <c r="C536" s="140"/>
      <c r="D536" s="205" t="s">
        <v>125</v>
      </c>
      <c r="E536" s="241">
        <v>418200</v>
      </c>
      <c r="F536" s="207">
        <v>231200</v>
      </c>
      <c r="G536" s="238">
        <f t="shared" si="12"/>
        <v>55.284552845528459</v>
      </c>
      <c r="H536" s="21"/>
      <c r="I536" s="21"/>
    </row>
    <row r="537" spans="1:9" s="193" customFormat="1">
      <c r="A537" s="21"/>
      <c r="B537" s="21"/>
      <c r="C537" s="140"/>
      <c r="D537" s="210" t="s">
        <v>126</v>
      </c>
      <c r="E537" s="243">
        <v>8715000</v>
      </c>
      <c r="F537" s="207">
        <v>7558000</v>
      </c>
      <c r="G537" s="238">
        <f t="shared" si="12"/>
        <v>86.724039013195636</v>
      </c>
      <c r="H537" s="21"/>
      <c r="I537" s="21"/>
    </row>
    <row r="538" spans="1:9" s="193" customFormat="1">
      <c r="A538" s="21"/>
      <c r="B538" s="21"/>
      <c r="C538" s="140"/>
      <c r="D538" s="210" t="s">
        <v>150</v>
      </c>
      <c r="E538" s="42">
        <v>0</v>
      </c>
      <c r="F538" s="207">
        <v>3000000</v>
      </c>
      <c r="G538" s="238" t="s">
        <v>261</v>
      </c>
      <c r="H538" s="21"/>
      <c r="I538" s="21"/>
    </row>
    <row r="539" spans="1:9" s="193" customFormat="1" ht="31.5">
      <c r="A539" s="21"/>
      <c r="B539" s="21"/>
      <c r="C539" s="140"/>
      <c r="D539" s="205" t="s">
        <v>153</v>
      </c>
      <c r="E539" s="206">
        <v>27500000</v>
      </c>
      <c r="F539" s="207">
        <v>4800000</v>
      </c>
      <c r="G539" s="238">
        <f t="shared" ref="G539:G602" si="13">F539/E539*100</f>
        <v>17.454545454545457</v>
      </c>
      <c r="H539" s="21"/>
      <c r="I539" s="21"/>
    </row>
    <row r="540" spans="1:9" s="193" customFormat="1">
      <c r="A540" s="21"/>
      <c r="B540" s="21"/>
      <c r="C540" s="140"/>
      <c r="D540" s="210" t="s">
        <v>127</v>
      </c>
      <c r="E540" s="206">
        <v>27600000</v>
      </c>
      <c r="F540" s="207">
        <v>27600000</v>
      </c>
      <c r="G540" s="238">
        <f t="shared" si="13"/>
        <v>100</v>
      </c>
      <c r="H540" s="21"/>
      <c r="I540" s="21"/>
    </row>
    <row r="541" spans="1:9" s="193" customFormat="1">
      <c r="A541" s="21"/>
      <c r="B541" s="21"/>
      <c r="C541" s="140"/>
      <c r="D541" s="210" t="s">
        <v>129</v>
      </c>
      <c r="E541" s="206">
        <v>1104000</v>
      </c>
      <c r="F541" s="207">
        <v>1104000</v>
      </c>
      <c r="G541" s="238">
        <f t="shared" si="13"/>
        <v>100</v>
      </c>
      <c r="H541" s="21"/>
      <c r="I541" s="21"/>
    </row>
    <row r="542" spans="1:9" s="193" customFormat="1">
      <c r="A542" s="21"/>
      <c r="B542" s="21"/>
      <c r="C542" s="140"/>
      <c r="D542" s="205" t="s">
        <v>130</v>
      </c>
      <c r="E542" s="241">
        <v>49680</v>
      </c>
      <c r="F542" s="207">
        <v>66240</v>
      </c>
      <c r="G542" s="238">
        <f t="shared" si="13"/>
        <v>133.33333333333331</v>
      </c>
      <c r="H542" s="21"/>
      <c r="I542" s="21"/>
    </row>
    <row r="543" spans="1:9" s="193" customFormat="1">
      <c r="A543" s="21"/>
      <c r="B543" s="21"/>
      <c r="C543" s="140"/>
      <c r="D543" s="210" t="s">
        <v>131</v>
      </c>
      <c r="E543" s="241">
        <v>62100</v>
      </c>
      <c r="F543" s="207">
        <v>82800</v>
      </c>
      <c r="G543" s="238">
        <f t="shared" si="13"/>
        <v>133.33333333333331</v>
      </c>
      <c r="H543" s="21"/>
      <c r="I543" s="21"/>
    </row>
    <row r="544" spans="1:9" s="193" customFormat="1">
      <c r="A544" s="21"/>
      <c r="B544" s="21"/>
      <c r="C544" s="140"/>
      <c r="D544" s="211"/>
      <c r="E544" s="235"/>
      <c r="F544" s="207"/>
      <c r="G544" s="237"/>
      <c r="H544" s="21"/>
      <c r="I544" s="21"/>
    </row>
    <row r="545" spans="1:9" s="193" customFormat="1">
      <c r="A545" s="21"/>
      <c r="B545" s="21"/>
      <c r="C545" s="125">
        <v>2</v>
      </c>
      <c r="D545" s="213" t="s">
        <v>154</v>
      </c>
      <c r="E545" s="236">
        <f>E546</f>
        <v>115591112</v>
      </c>
      <c r="F545" s="202">
        <f>F546</f>
        <v>53894260</v>
      </c>
      <c r="G545" s="237">
        <f t="shared" si="13"/>
        <v>46.624916974585382</v>
      </c>
      <c r="H545" s="21"/>
      <c r="I545" s="21"/>
    </row>
    <row r="546" spans="1:9" s="193" customFormat="1" ht="31.5">
      <c r="A546" s="21"/>
      <c r="B546" s="21"/>
      <c r="C546" s="140"/>
      <c r="D546" s="200" t="s">
        <v>155</v>
      </c>
      <c r="E546" s="236">
        <f>SUM(E547:E555)</f>
        <v>115591112</v>
      </c>
      <c r="F546" s="202">
        <f>F547+F548+F549+F550+F551+F552+F553+F554+F555</f>
        <v>53894260</v>
      </c>
      <c r="G546" s="237">
        <f t="shared" si="13"/>
        <v>46.624916974585382</v>
      </c>
      <c r="H546" s="21"/>
      <c r="I546" s="21"/>
    </row>
    <row r="547" spans="1:9" s="193" customFormat="1">
      <c r="A547" s="21"/>
      <c r="B547" s="21"/>
      <c r="C547" s="140"/>
      <c r="D547" s="210" t="s">
        <v>152</v>
      </c>
      <c r="E547" s="206">
        <v>0</v>
      </c>
      <c r="F547" s="207">
        <v>212000</v>
      </c>
      <c r="G547" s="237" t="s">
        <v>261</v>
      </c>
      <c r="H547" s="21"/>
      <c r="I547" s="21"/>
    </row>
    <row r="548" spans="1:9" s="193" customFormat="1">
      <c r="A548" s="21"/>
      <c r="B548" s="21"/>
      <c r="C548" s="140"/>
      <c r="D548" s="205" t="s">
        <v>125</v>
      </c>
      <c r="E548" s="241">
        <v>764200</v>
      </c>
      <c r="F548" s="207">
        <v>330000</v>
      </c>
      <c r="G548" s="238">
        <f t="shared" si="13"/>
        <v>43.182412980895052</v>
      </c>
      <c r="H548" s="21"/>
      <c r="I548" s="21"/>
    </row>
    <row r="549" spans="1:9" s="193" customFormat="1">
      <c r="A549" s="21"/>
      <c r="B549" s="21"/>
      <c r="C549" s="140"/>
      <c r="D549" s="210" t="s">
        <v>126</v>
      </c>
      <c r="E549" s="241">
        <f>2776000+216000+225000</f>
        <v>3217000</v>
      </c>
      <c r="F549" s="207">
        <v>1921000</v>
      </c>
      <c r="G549" s="238">
        <f t="shared" si="13"/>
        <v>59.714019272614237</v>
      </c>
      <c r="H549" s="21"/>
      <c r="I549" s="21"/>
    </row>
    <row r="550" spans="1:9" s="193" customFormat="1">
      <c r="A550" s="21"/>
      <c r="B550" s="21"/>
      <c r="C550" s="140"/>
      <c r="D550" s="210" t="s">
        <v>156</v>
      </c>
      <c r="E550" s="206">
        <v>3000000</v>
      </c>
      <c r="F550" s="207">
        <v>1440000</v>
      </c>
      <c r="G550" s="238">
        <f t="shared" si="13"/>
        <v>48</v>
      </c>
      <c r="H550" s="21"/>
      <c r="I550" s="21"/>
    </row>
    <row r="551" spans="1:9" s="193" customFormat="1" ht="31.5">
      <c r="A551" s="21"/>
      <c r="B551" s="21"/>
      <c r="C551" s="140"/>
      <c r="D551" s="205" t="s">
        <v>153</v>
      </c>
      <c r="E551" s="241">
        <v>21225000</v>
      </c>
      <c r="F551" s="207">
        <v>21250000</v>
      </c>
      <c r="G551" s="238">
        <f t="shared" si="13"/>
        <v>100.11778563015312</v>
      </c>
      <c r="H551" s="21"/>
      <c r="I551" s="21"/>
    </row>
    <row r="552" spans="1:9" s="193" customFormat="1">
      <c r="A552" s="21"/>
      <c r="B552" s="21"/>
      <c r="C552" s="140"/>
      <c r="D552" s="210" t="s">
        <v>127</v>
      </c>
      <c r="E552" s="241">
        <v>83695809</v>
      </c>
      <c r="F552" s="207">
        <v>27600000</v>
      </c>
      <c r="G552" s="238">
        <f t="shared" si="13"/>
        <v>32.976561586255769</v>
      </c>
      <c r="H552" s="21"/>
      <c r="I552" s="21"/>
    </row>
    <row r="553" spans="1:9" s="193" customFormat="1">
      <c r="A553" s="21"/>
      <c r="B553" s="21"/>
      <c r="C553" s="140"/>
      <c r="D553" s="210" t="s">
        <v>129</v>
      </c>
      <c r="E553" s="241">
        <v>3349920</v>
      </c>
      <c r="F553" s="207">
        <v>1104000</v>
      </c>
      <c r="G553" s="238">
        <f t="shared" si="13"/>
        <v>32.956010889812291</v>
      </c>
      <c r="H553" s="21"/>
      <c r="I553" s="21"/>
    </row>
    <row r="554" spans="1:9" s="193" customFormat="1">
      <c r="A554" s="21"/>
      <c r="B554" s="21"/>
      <c r="C554" s="140"/>
      <c r="D554" s="205" t="s">
        <v>130</v>
      </c>
      <c r="E554" s="241">
        <v>150750</v>
      </c>
      <c r="F554" s="207">
        <v>16560</v>
      </c>
      <c r="G554" s="238">
        <f t="shared" si="13"/>
        <v>10.985074626865671</v>
      </c>
      <c r="H554" s="21"/>
      <c r="I554" s="21"/>
    </row>
    <row r="555" spans="1:9" s="193" customFormat="1">
      <c r="A555" s="21"/>
      <c r="B555" s="21"/>
      <c r="C555" s="140"/>
      <c r="D555" s="210" t="s">
        <v>131</v>
      </c>
      <c r="E555" s="241">
        <v>188433</v>
      </c>
      <c r="F555" s="207">
        <v>20700</v>
      </c>
      <c r="G555" s="238">
        <f t="shared" si="13"/>
        <v>10.985336963270765</v>
      </c>
      <c r="H555" s="21"/>
      <c r="I555" s="21"/>
    </row>
    <row r="556" spans="1:9" s="193" customFormat="1">
      <c r="A556" s="21"/>
      <c r="B556" s="21"/>
      <c r="C556" s="140"/>
      <c r="D556" s="211"/>
      <c r="E556" s="235"/>
      <c r="F556" s="207"/>
      <c r="G556" s="237"/>
      <c r="H556" s="21"/>
      <c r="I556" s="21"/>
    </row>
    <row r="557" spans="1:9" s="193" customFormat="1" ht="47.25">
      <c r="A557" s="21"/>
      <c r="B557" s="21"/>
      <c r="C557" s="125">
        <v>3</v>
      </c>
      <c r="D557" s="200" t="s">
        <v>157</v>
      </c>
      <c r="E557" s="244">
        <f>E558+E575+E585+E592</f>
        <v>421827000</v>
      </c>
      <c r="F557" s="202">
        <f>F558+F575+F585+F592</f>
        <v>1338570480</v>
      </c>
      <c r="G557" s="237">
        <f t="shared" si="13"/>
        <v>317.32688519227077</v>
      </c>
      <c r="H557" s="21"/>
      <c r="I557" s="21"/>
    </row>
    <row r="558" spans="1:9" s="193" customFormat="1">
      <c r="A558" s="21"/>
      <c r="B558" s="21"/>
      <c r="C558" s="140"/>
      <c r="D558" s="200" t="s">
        <v>158</v>
      </c>
      <c r="E558" s="236">
        <f>SUM(E559:E573)</f>
        <v>242341900</v>
      </c>
      <c r="F558" s="202">
        <f>F559+F560+F561+F562+F563+F564+F565+F566+F567+F568+F569+F570+F571+F572+F573</f>
        <v>1017250520</v>
      </c>
      <c r="G558" s="237">
        <f t="shared" si="13"/>
        <v>419.7584156928703</v>
      </c>
      <c r="H558" s="21"/>
      <c r="I558" s="21"/>
    </row>
    <row r="559" spans="1:9" s="193" customFormat="1">
      <c r="A559" s="21"/>
      <c r="B559" s="21"/>
      <c r="C559" s="140"/>
      <c r="D559" s="210" t="s">
        <v>159</v>
      </c>
      <c r="E559" s="42">
        <v>0</v>
      </c>
      <c r="F559" s="207">
        <v>210000</v>
      </c>
      <c r="G559" s="238" t="s">
        <v>261</v>
      </c>
      <c r="H559" s="21"/>
      <c r="I559" s="21"/>
    </row>
    <row r="560" spans="1:9" s="193" customFormat="1">
      <c r="A560" s="21"/>
      <c r="B560" s="21"/>
      <c r="C560" s="140"/>
      <c r="D560" s="205" t="s">
        <v>133</v>
      </c>
      <c r="E560" s="241">
        <v>2650500</v>
      </c>
      <c r="F560" s="207">
        <v>7370000</v>
      </c>
      <c r="G560" s="238">
        <f t="shared" si="13"/>
        <v>278.06074325598945</v>
      </c>
      <c r="H560" s="21"/>
      <c r="I560" s="21"/>
    </row>
    <row r="561" spans="1:9" s="193" customFormat="1">
      <c r="A561" s="21"/>
      <c r="B561" s="21"/>
      <c r="C561" s="140"/>
      <c r="D561" s="205" t="s">
        <v>125</v>
      </c>
      <c r="E561" s="241">
        <v>1340000</v>
      </c>
      <c r="F561" s="207">
        <v>27959800</v>
      </c>
      <c r="G561" s="238">
        <f t="shared" si="13"/>
        <v>2086.5522388059703</v>
      </c>
      <c r="H561" s="21"/>
      <c r="I561" s="21"/>
    </row>
    <row r="562" spans="1:9" s="193" customFormat="1">
      <c r="A562" s="21"/>
      <c r="B562" s="21"/>
      <c r="C562" s="140"/>
      <c r="D562" s="205" t="s">
        <v>160</v>
      </c>
      <c r="E562" s="206">
        <v>3000000</v>
      </c>
      <c r="F562" s="207">
        <v>1500000</v>
      </c>
      <c r="G562" s="238">
        <f t="shared" si="13"/>
        <v>50</v>
      </c>
      <c r="H562" s="21"/>
      <c r="I562" s="21"/>
    </row>
    <row r="563" spans="1:9" s="193" customFormat="1">
      <c r="A563" s="21"/>
      <c r="B563" s="21"/>
      <c r="C563" s="140"/>
      <c r="D563" s="205" t="s">
        <v>161</v>
      </c>
      <c r="E563" s="42">
        <v>0</v>
      </c>
      <c r="F563" s="207">
        <v>5345600</v>
      </c>
      <c r="G563" s="238" t="s">
        <v>261</v>
      </c>
      <c r="H563" s="21"/>
      <c r="I563" s="21"/>
    </row>
    <row r="564" spans="1:9" s="193" customFormat="1" ht="31.5">
      <c r="A564" s="21"/>
      <c r="B564" s="21"/>
      <c r="C564" s="140"/>
      <c r="D564" s="205" t="s">
        <v>162</v>
      </c>
      <c r="E564" s="42">
        <v>0</v>
      </c>
      <c r="F564" s="207">
        <v>3900000</v>
      </c>
      <c r="G564" s="238" t="s">
        <v>261</v>
      </c>
      <c r="H564" s="21"/>
      <c r="I564" s="21"/>
    </row>
    <row r="565" spans="1:9" s="193" customFormat="1">
      <c r="A565" s="21"/>
      <c r="B565" s="21"/>
      <c r="C565" s="140"/>
      <c r="D565" s="210" t="s">
        <v>126</v>
      </c>
      <c r="E565" s="241">
        <v>5370000</v>
      </c>
      <c r="F565" s="207">
        <v>53430000</v>
      </c>
      <c r="G565" s="238">
        <f t="shared" si="13"/>
        <v>994.97206703910615</v>
      </c>
      <c r="H565" s="21"/>
      <c r="I565" s="21"/>
    </row>
    <row r="566" spans="1:9" s="193" customFormat="1" ht="31.5">
      <c r="A566" s="21"/>
      <c r="B566" s="21"/>
      <c r="C566" s="140"/>
      <c r="D566" s="205" t="s">
        <v>134</v>
      </c>
      <c r="E566" s="42">
        <v>0</v>
      </c>
      <c r="F566" s="207">
        <v>10800000</v>
      </c>
      <c r="G566" s="238" t="s">
        <v>261</v>
      </c>
      <c r="H566" s="21"/>
      <c r="I566" s="21"/>
    </row>
    <row r="567" spans="1:9" s="193" customFormat="1" ht="31.5">
      <c r="A567" s="21"/>
      <c r="B567" s="21"/>
      <c r="C567" s="140"/>
      <c r="D567" s="205" t="s">
        <v>153</v>
      </c>
      <c r="E567" s="241">
        <v>72050000</v>
      </c>
      <c r="F567" s="207">
        <v>170500000</v>
      </c>
      <c r="G567" s="238">
        <f t="shared" si="13"/>
        <v>236.64122137404581</v>
      </c>
      <c r="H567" s="21"/>
      <c r="I567" s="21"/>
    </row>
    <row r="568" spans="1:9" s="193" customFormat="1">
      <c r="A568" s="21"/>
      <c r="B568" s="21"/>
      <c r="C568" s="140"/>
      <c r="D568" s="210" t="s">
        <v>128</v>
      </c>
      <c r="E568" s="206">
        <v>35000000</v>
      </c>
      <c r="F568" s="207">
        <v>42000000</v>
      </c>
      <c r="G568" s="238">
        <f t="shared" si="13"/>
        <v>120</v>
      </c>
      <c r="H568" s="21"/>
      <c r="I568" s="21"/>
    </row>
    <row r="569" spans="1:9" s="193" customFormat="1">
      <c r="A569" s="21"/>
      <c r="B569" s="21"/>
      <c r="C569" s="140"/>
      <c r="D569" s="210" t="s">
        <v>163</v>
      </c>
      <c r="E569" s="42">
        <v>0</v>
      </c>
      <c r="F569" s="207">
        <v>0</v>
      </c>
      <c r="G569" s="238" t="s">
        <v>261</v>
      </c>
      <c r="H569" s="21"/>
      <c r="I569" s="21"/>
    </row>
    <row r="570" spans="1:9" s="193" customFormat="1">
      <c r="A570" s="21"/>
      <c r="B570" s="21"/>
      <c r="C570" s="140"/>
      <c r="D570" s="210" t="s">
        <v>164</v>
      </c>
      <c r="E570" s="241">
        <v>39771400</v>
      </c>
      <c r="F570" s="207">
        <v>49733120</v>
      </c>
      <c r="G570" s="238">
        <f t="shared" si="13"/>
        <v>125.04744615477455</v>
      </c>
      <c r="H570" s="21"/>
      <c r="I570" s="21"/>
    </row>
    <row r="571" spans="1:9" s="193" customFormat="1" ht="31.5">
      <c r="A571" s="21"/>
      <c r="B571" s="21"/>
      <c r="C571" s="140"/>
      <c r="D571" s="210" t="s">
        <v>165</v>
      </c>
      <c r="E571" s="42">
        <v>0</v>
      </c>
      <c r="F571" s="207">
        <v>165872000</v>
      </c>
      <c r="G571" s="238" t="s">
        <v>261</v>
      </c>
      <c r="H571" s="21"/>
      <c r="I571" s="21"/>
    </row>
    <row r="572" spans="1:9" s="193" customFormat="1">
      <c r="A572" s="21"/>
      <c r="B572" s="21"/>
      <c r="C572" s="140"/>
      <c r="D572" s="210" t="s">
        <v>138</v>
      </c>
      <c r="E572" s="241">
        <v>83160000</v>
      </c>
      <c r="F572" s="207">
        <v>127780000</v>
      </c>
      <c r="G572" s="238">
        <f t="shared" si="13"/>
        <v>153.65560365560364</v>
      </c>
      <c r="H572" s="21"/>
      <c r="I572" s="21"/>
    </row>
    <row r="573" spans="1:9" s="193" customFormat="1">
      <c r="A573" s="21"/>
      <c r="B573" s="21"/>
      <c r="C573" s="140"/>
      <c r="D573" s="210" t="s">
        <v>166</v>
      </c>
      <c r="E573" s="42">
        <v>0</v>
      </c>
      <c r="F573" s="207">
        <v>350850000</v>
      </c>
      <c r="G573" s="238" t="s">
        <v>261</v>
      </c>
      <c r="H573" s="21"/>
      <c r="I573" s="21"/>
    </row>
    <row r="574" spans="1:9" s="193" customFormat="1">
      <c r="A574" s="21"/>
      <c r="B574" s="21"/>
      <c r="C574" s="140"/>
      <c r="D574" s="211"/>
      <c r="E574" s="235"/>
      <c r="F574" s="207"/>
      <c r="G574" s="237"/>
      <c r="H574" s="21"/>
      <c r="I574" s="21"/>
    </row>
    <row r="575" spans="1:9" s="193" customFormat="1" ht="31.5">
      <c r="A575" s="21"/>
      <c r="B575" s="21"/>
      <c r="C575" s="140"/>
      <c r="D575" s="200" t="s">
        <v>167</v>
      </c>
      <c r="E575" s="236">
        <f>SUM(E576:E583)</f>
        <v>109600500</v>
      </c>
      <c r="F575" s="202">
        <f>F576+F577+F578+F579+F580+F581+F582+F583</f>
        <v>139550960</v>
      </c>
      <c r="G575" s="237">
        <f t="shared" si="13"/>
        <v>127.32693737711051</v>
      </c>
      <c r="H575" s="21"/>
      <c r="I575" s="21"/>
    </row>
    <row r="576" spans="1:9" s="193" customFormat="1">
      <c r="A576" s="21"/>
      <c r="B576" s="21"/>
      <c r="C576" s="140"/>
      <c r="D576" s="205" t="s">
        <v>133</v>
      </c>
      <c r="E576" s="241">
        <v>1829700</v>
      </c>
      <c r="F576" s="207">
        <v>1382000</v>
      </c>
      <c r="G576" s="238">
        <f t="shared" si="13"/>
        <v>75.531507897469524</v>
      </c>
      <c r="H576" s="21"/>
      <c r="I576" s="21"/>
    </row>
    <row r="577" spans="1:9" s="193" customFormat="1">
      <c r="A577" s="21"/>
      <c r="B577" s="21"/>
      <c r="C577" s="140"/>
      <c r="D577" s="205" t="s">
        <v>125</v>
      </c>
      <c r="E577" s="241">
        <v>970800</v>
      </c>
      <c r="F577" s="207">
        <v>760960</v>
      </c>
      <c r="G577" s="238">
        <f t="shared" si="13"/>
        <v>78.384837247630827</v>
      </c>
      <c r="H577" s="21"/>
      <c r="I577" s="21"/>
    </row>
    <row r="578" spans="1:9" s="193" customFormat="1">
      <c r="A578" s="21"/>
      <c r="B578" s="21"/>
      <c r="C578" s="140"/>
      <c r="D578" s="205" t="s">
        <v>168</v>
      </c>
      <c r="E578" s="206">
        <v>0</v>
      </c>
      <c r="F578" s="207">
        <v>1348000</v>
      </c>
      <c r="G578" s="238" t="s">
        <v>261</v>
      </c>
      <c r="H578" s="21"/>
      <c r="I578" s="21"/>
    </row>
    <row r="579" spans="1:9" s="193" customFormat="1">
      <c r="A579" s="21"/>
      <c r="B579" s="21"/>
      <c r="C579" s="140"/>
      <c r="D579" s="210" t="s">
        <v>126</v>
      </c>
      <c r="E579" s="241">
        <v>3750000</v>
      </c>
      <c r="F579" s="207">
        <v>9450000</v>
      </c>
      <c r="G579" s="238">
        <f t="shared" si="13"/>
        <v>252</v>
      </c>
      <c r="H579" s="21"/>
      <c r="I579" s="21"/>
    </row>
    <row r="580" spans="1:9" s="193" customFormat="1" ht="31.5">
      <c r="A580" s="21"/>
      <c r="B580" s="21"/>
      <c r="C580" s="140"/>
      <c r="D580" s="205" t="s">
        <v>134</v>
      </c>
      <c r="E580" s="42">
        <v>0</v>
      </c>
      <c r="F580" s="207">
        <v>2700000</v>
      </c>
      <c r="G580" s="238" t="s">
        <v>261</v>
      </c>
      <c r="H580" s="21"/>
      <c r="I580" s="21"/>
    </row>
    <row r="581" spans="1:9" s="193" customFormat="1" ht="31.5">
      <c r="A581" s="21"/>
      <c r="B581" s="21"/>
      <c r="C581" s="140"/>
      <c r="D581" s="205" t="s">
        <v>153</v>
      </c>
      <c r="E581" s="206">
        <v>15500000</v>
      </c>
      <c r="F581" s="207">
        <v>31500000</v>
      </c>
      <c r="G581" s="238">
        <f t="shared" si="13"/>
        <v>203.2258064516129</v>
      </c>
      <c r="H581" s="21"/>
      <c r="I581" s="21"/>
    </row>
    <row r="582" spans="1:9" s="193" customFormat="1">
      <c r="A582" s="21"/>
      <c r="B582" s="21"/>
      <c r="C582" s="140"/>
      <c r="D582" s="210" t="s">
        <v>128</v>
      </c>
      <c r="E582" s="206">
        <v>38500000</v>
      </c>
      <c r="F582" s="207">
        <v>38500000</v>
      </c>
      <c r="G582" s="238">
        <f t="shared" si="13"/>
        <v>100</v>
      </c>
      <c r="H582" s="21"/>
      <c r="I582" s="21"/>
    </row>
    <row r="583" spans="1:9" s="193" customFormat="1">
      <c r="A583" s="21"/>
      <c r="B583" s="21"/>
      <c r="C583" s="140"/>
      <c r="D583" s="210" t="s">
        <v>138</v>
      </c>
      <c r="E583" s="241">
        <v>49050000</v>
      </c>
      <c r="F583" s="207">
        <v>53910000</v>
      </c>
      <c r="G583" s="238">
        <f t="shared" si="13"/>
        <v>109.90825688073393</v>
      </c>
      <c r="H583" s="21"/>
      <c r="I583" s="21"/>
    </row>
    <row r="584" spans="1:9" s="193" customFormat="1">
      <c r="A584" s="21"/>
      <c r="B584" s="21"/>
      <c r="C584" s="140"/>
      <c r="D584" s="215"/>
      <c r="E584" s="235"/>
      <c r="F584" s="212"/>
      <c r="G584" s="237"/>
      <c r="H584" s="21"/>
      <c r="I584" s="21"/>
    </row>
    <row r="585" spans="1:9" s="193" customFormat="1" ht="31.5">
      <c r="A585" s="21"/>
      <c r="B585" s="21"/>
      <c r="C585" s="140"/>
      <c r="D585" s="200" t="s">
        <v>169</v>
      </c>
      <c r="E585" s="236">
        <f>SUM(E586:E590)</f>
        <v>44474600</v>
      </c>
      <c r="F585" s="202">
        <f>F586+F587+F588+F589+F590</f>
        <v>116095000</v>
      </c>
      <c r="G585" s="237">
        <f t="shared" si="13"/>
        <v>261.03663664203839</v>
      </c>
      <c r="H585" s="21"/>
      <c r="I585" s="21"/>
    </row>
    <row r="586" spans="1:9" s="193" customFormat="1">
      <c r="A586" s="21"/>
      <c r="B586" s="21"/>
      <c r="C586" s="140"/>
      <c r="D586" s="205" t="s">
        <v>125</v>
      </c>
      <c r="E586" s="241">
        <v>649600</v>
      </c>
      <c r="F586" s="207">
        <v>1150000</v>
      </c>
      <c r="G586" s="238">
        <f t="shared" si="13"/>
        <v>177.03201970443351</v>
      </c>
      <c r="H586" s="21"/>
      <c r="I586" s="21"/>
    </row>
    <row r="587" spans="1:9" s="193" customFormat="1">
      <c r="A587" s="21"/>
      <c r="B587" s="21"/>
      <c r="C587" s="140"/>
      <c r="D587" s="210" t="s">
        <v>126</v>
      </c>
      <c r="E587" s="241">
        <v>5925000</v>
      </c>
      <c r="F587" s="207">
        <v>18420000</v>
      </c>
      <c r="G587" s="238">
        <f t="shared" si="13"/>
        <v>310.88607594936713</v>
      </c>
      <c r="H587" s="21"/>
      <c r="I587" s="21"/>
    </row>
    <row r="588" spans="1:9" s="193" customFormat="1" ht="31.5">
      <c r="A588" s="21"/>
      <c r="B588" s="21"/>
      <c r="C588" s="140"/>
      <c r="D588" s="205" t="s">
        <v>134</v>
      </c>
      <c r="E588" s="241">
        <v>1000000</v>
      </c>
      <c r="F588" s="207">
        <v>2000000</v>
      </c>
      <c r="G588" s="238">
        <f t="shared" si="13"/>
        <v>200</v>
      </c>
      <c r="H588" s="21"/>
      <c r="I588" s="21"/>
    </row>
    <row r="589" spans="1:9" s="193" customFormat="1" ht="31.5">
      <c r="A589" s="21"/>
      <c r="B589" s="21"/>
      <c r="C589" s="140"/>
      <c r="D589" s="205" t="s">
        <v>153</v>
      </c>
      <c r="E589" s="206">
        <v>26700000</v>
      </c>
      <c r="F589" s="207">
        <v>42750000</v>
      </c>
      <c r="G589" s="238">
        <f t="shared" si="13"/>
        <v>160.11235955056179</v>
      </c>
      <c r="H589" s="21"/>
      <c r="I589" s="21"/>
    </row>
    <row r="590" spans="1:9" s="193" customFormat="1">
      <c r="A590" s="21"/>
      <c r="B590" s="21"/>
      <c r="C590" s="140"/>
      <c r="D590" s="210" t="s">
        <v>138</v>
      </c>
      <c r="E590" s="206">
        <v>10200000</v>
      </c>
      <c r="F590" s="207">
        <v>51775000</v>
      </c>
      <c r="G590" s="238">
        <f t="shared" si="13"/>
        <v>507.5980392156863</v>
      </c>
      <c r="H590" s="21"/>
      <c r="I590" s="21"/>
    </row>
    <row r="591" spans="1:9" s="193" customFormat="1">
      <c r="A591" s="21"/>
      <c r="B591" s="21"/>
      <c r="C591" s="140"/>
      <c r="D591" s="211"/>
      <c r="E591" s="235"/>
      <c r="F591" s="207"/>
      <c r="G591" s="237"/>
      <c r="H591" s="21"/>
      <c r="I591" s="21"/>
    </row>
    <row r="592" spans="1:9" s="193" customFormat="1" ht="31.5">
      <c r="A592" s="21"/>
      <c r="B592" s="21"/>
      <c r="C592" s="140"/>
      <c r="D592" s="200" t="s">
        <v>170</v>
      </c>
      <c r="E592" s="236">
        <f>SUM(E593:E597)</f>
        <v>25410000</v>
      </c>
      <c r="F592" s="202">
        <f>F593+F594+F595+F596+F597</f>
        <v>65674000</v>
      </c>
      <c r="G592" s="237">
        <f t="shared" si="13"/>
        <v>258.45730027548211</v>
      </c>
      <c r="H592" s="21"/>
      <c r="I592" s="21"/>
    </row>
    <row r="593" spans="1:9" s="193" customFormat="1">
      <c r="A593" s="21"/>
      <c r="B593" s="21"/>
      <c r="C593" s="140"/>
      <c r="D593" s="210" t="s">
        <v>171</v>
      </c>
      <c r="E593" s="241">
        <v>7425000</v>
      </c>
      <c r="F593" s="207">
        <v>3500000</v>
      </c>
      <c r="G593" s="238">
        <f t="shared" si="13"/>
        <v>47.138047138047142</v>
      </c>
      <c r="H593" s="21"/>
      <c r="I593" s="21"/>
    </row>
    <row r="594" spans="1:9" s="193" customFormat="1">
      <c r="A594" s="21"/>
      <c r="B594" s="21"/>
      <c r="C594" s="140"/>
      <c r="D594" s="210" t="s">
        <v>172</v>
      </c>
      <c r="E594" s="241">
        <v>0</v>
      </c>
      <c r="F594" s="207">
        <v>11999000</v>
      </c>
      <c r="G594" s="238" t="s">
        <v>261</v>
      </c>
      <c r="H594" s="21"/>
      <c r="I594" s="21"/>
    </row>
    <row r="595" spans="1:9" s="193" customFormat="1">
      <c r="A595" s="21"/>
      <c r="B595" s="21"/>
      <c r="C595" s="140"/>
      <c r="D595" s="210" t="s">
        <v>173</v>
      </c>
      <c r="E595" s="241">
        <v>17985000</v>
      </c>
      <c r="F595" s="207">
        <v>19980000</v>
      </c>
      <c r="G595" s="238">
        <f t="shared" si="13"/>
        <v>111.09257714762302</v>
      </c>
      <c r="H595" s="21"/>
      <c r="I595" s="21"/>
    </row>
    <row r="596" spans="1:9" s="193" customFormat="1">
      <c r="A596" s="21"/>
      <c r="B596" s="21"/>
      <c r="C596" s="140"/>
      <c r="D596" s="210" t="s">
        <v>174</v>
      </c>
      <c r="E596" s="42">
        <v>0</v>
      </c>
      <c r="F596" s="207">
        <v>14495000</v>
      </c>
      <c r="G596" s="237" t="s">
        <v>261</v>
      </c>
      <c r="H596" s="21"/>
      <c r="I596" s="21"/>
    </row>
    <row r="597" spans="1:9" s="193" customFormat="1">
      <c r="A597" s="21"/>
      <c r="B597" s="21"/>
      <c r="C597" s="140"/>
      <c r="D597" s="210" t="s">
        <v>175</v>
      </c>
      <c r="E597" s="42">
        <v>0</v>
      </c>
      <c r="F597" s="207">
        <v>15700000</v>
      </c>
      <c r="G597" s="237" t="s">
        <v>261</v>
      </c>
      <c r="H597" s="21"/>
      <c r="I597" s="21"/>
    </row>
    <row r="598" spans="1:9" s="193" customFormat="1">
      <c r="A598" s="21"/>
      <c r="B598" s="21"/>
      <c r="C598" s="140"/>
      <c r="D598" s="211"/>
      <c r="E598" s="235"/>
      <c r="F598" s="207"/>
      <c r="G598" s="237"/>
      <c r="H598" s="21"/>
      <c r="I598" s="21"/>
    </row>
    <row r="599" spans="1:9" s="193" customFormat="1" ht="31.5">
      <c r="A599" s="21"/>
      <c r="B599" s="21"/>
      <c r="C599" s="125">
        <v>4</v>
      </c>
      <c r="D599" s="200" t="s">
        <v>176</v>
      </c>
      <c r="E599" s="236">
        <f>E600+E604+E608+E616+E644+E647+E650+E657+E660+E664+E668+E671+E674+E677+E680+E684+E688+E698+E702+E705+E712+E718+E724</f>
        <v>5559330600</v>
      </c>
      <c r="F599" s="202">
        <f>F600+F604+F608+F612+F616+F644+F647+F650+F657+F660+F664+F668+F671+F674+F677+F680+F684+F688+F698+F702+F705+F712+F718+F724</f>
        <v>5811519185</v>
      </c>
      <c r="G599" s="237">
        <f t="shared" si="13"/>
        <v>104.53631206965817</v>
      </c>
      <c r="H599" s="21"/>
      <c r="I599" s="21"/>
    </row>
    <row r="600" spans="1:9" s="193" customFormat="1">
      <c r="A600" s="21"/>
      <c r="B600" s="21"/>
      <c r="C600" s="140"/>
      <c r="D600" s="200" t="s">
        <v>177</v>
      </c>
      <c r="E600" s="236">
        <f>SUM(E601:E602)</f>
        <v>4372400</v>
      </c>
      <c r="F600" s="202">
        <f>F601+F602</f>
        <v>4415200</v>
      </c>
      <c r="G600" s="237">
        <f t="shared" si="13"/>
        <v>100.97886744122222</v>
      </c>
      <c r="H600" s="21"/>
      <c r="I600" s="21"/>
    </row>
    <row r="601" spans="1:9" s="193" customFormat="1">
      <c r="A601" s="21"/>
      <c r="B601" s="21"/>
      <c r="C601" s="140"/>
      <c r="D601" s="205" t="s">
        <v>125</v>
      </c>
      <c r="E601" s="241">
        <v>672400</v>
      </c>
      <c r="F601" s="207">
        <v>97200</v>
      </c>
      <c r="G601" s="238">
        <f t="shared" si="13"/>
        <v>14.455681142177276</v>
      </c>
      <c r="H601" s="21"/>
      <c r="I601" s="21"/>
    </row>
    <row r="602" spans="1:9" s="193" customFormat="1">
      <c r="A602" s="21"/>
      <c r="B602" s="21"/>
      <c r="C602" s="140"/>
      <c r="D602" s="210" t="s">
        <v>126</v>
      </c>
      <c r="E602" s="206">
        <v>3700000</v>
      </c>
      <c r="F602" s="207">
        <v>4318000</v>
      </c>
      <c r="G602" s="238">
        <f t="shared" si="13"/>
        <v>116.70270270270271</v>
      </c>
      <c r="H602" s="21"/>
      <c r="I602" s="21"/>
    </row>
    <row r="603" spans="1:9" s="193" customFormat="1">
      <c r="A603" s="21"/>
      <c r="B603" s="21"/>
      <c r="C603" s="140"/>
      <c r="D603" s="215"/>
      <c r="E603" s="235"/>
      <c r="F603" s="212"/>
      <c r="G603" s="238"/>
      <c r="H603" s="21"/>
      <c r="I603" s="21"/>
    </row>
    <row r="604" spans="1:9" s="193" customFormat="1">
      <c r="A604" s="21"/>
      <c r="B604" s="21"/>
      <c r="C604" s="140"/>
      <c r="D604" s="213" t="s">
        <v>178</v>
      </c>
      <c r="E604" s="236">
        <f>SUM(E605:E606)</f>
        <v>6537600</v>
      </c>
      <c r="F604" s="202">
        <f>F605+F606</f>
        <v>3293600</v>
      </c>
      <c r="G604" s="237">
        <f t="shared" ref="G604:G667" si="14">F604/E604*100</f>
        <v>50.379344101811064</v>
      </c>
      <c r="H604" s="21"/>
      <c r="I604" s="21"/>
    </row>
    <row r="605" spans="1:9" s="193" customFormat="1">
      <c r="A605" s="21"/>
      <c r="B605" s="21"/>
      <c r="C605" s="140"/>
      <c r="D605" s="205" t="s">
        <v>125</v>
      </c>
      <c r="E605" s="241">
        <v>4797600</v>
      </c>
      <c r="F605" s="207">
        <v>393600</v>
      </c>
      <c r="G605" s="238">
        <f t="shared" si="14"/>
        <v>8.2041020510255116</v>
      </c>
      <c r="H605" s="21"/>
      <c r="I605" s="21"/>
    </row>
    <row r="606" spans="1:9" s="193" customFormat="1">
      <c r="A606" s="21"/>
      <c r="B606" s="21"/>
      <c r="C606" s="140"/>
      <c r="D606" s="210" t="s">
        <v>126</v>
      </c>
      <c r="E606" s="206">
        <v>1740000</v>
      </c>
      <c r="F606" s="207">
        <v>2900000</v>
      </c>
      <c r="G606" s="238">
        <f t="shared" si="14"/>
        <v>166.66666666666669</v>
      </c>
      <c r="H606" s="21"/>
      <c r="I606" s="21"/>
    </row>
    <row r="607" spans="1:9" s="193" customFormat="1">
      <c r="A607" s="21"/>
      <c r="B607" s="21"/>
      <c r="C607" s="140"/>
      <c r="D607" s="215"/>
      <c r="E607" s="235"/>
      <c r="F607" s="212"/>
      <c r="G607" s="237"/>
      <c r="H607" s="21"/>
      <c r="I607" s="21"/>
    </row>
    <row r="608" spans="1:9" s="193" customFormat="1" ht="31.5">
      <c r="A608" s="21"/>
      <c r="B608" s="21"/>
      <c r="C608" s="140"/>
      <c r="D608" s="200" t="s">
        <v>179</v>
      </c>
      <c r="E608" s="236">
        <f>SUM(E609:E610)</f>
        <v>6362800</v>
      </c>
      <c r="F608" s="202">
        <f>F609+F610</f>
        <v>7709000</v>
      </c>
      <c r="G608" s="237">
        <f t="shared" si="14"/>
        <v>121.15735210913434</v>
      </c>
      <c r="H608" s="21"/>
      <c r="I608" s="21"/>
    </row>
    <row r="609" spans="1:9" s="193" customFormat="1">
      <c r="A609" s="21"/>
      <c r="B609" s="21"/>
      <c r="C609" s="140"/>
      <c r="D609" s="205" t="s">
        <v>125</v>
      </c>
      <c r="E609" s="241">
        <v>579800</v>
      </c>
      <c r="F609" s="207">
        <v>0</v>
      </c>
      <c r="G609" s="237">
        <f t="shared" si="14"/>
        <v>0</v>
      </c>
      <c r="H609" s="21"/>
      <c r="I609" s="21"/>
    </row>
    <row r="610" spans="1:9" s="193" customFormat="1">
      <c r="A610" s="21"/>
      <c r="B610" s="21"/>
      <c r="C610" s="140"/>
      <c r="D610" s="210" t="s">
        <v>126</v>
      </c>
      <c r="E610" s="241">
        <v>5783000</v>
      </c>
      <c r="F610" s="207">
        <v>7709000</v>
      </c>
      <c r="G610" s="237">
        <f t="shared" si="14"/>
        <v>133.30451322842816</v>
      </c>
      <c r="H610" s="21"/>
      <c r="I610" s="21"/>
    </row>
    <row r="611" spans="1:9" s="193" customFormat="1">
      <c r="A611" s="21"/>
      <c r="B611" s="21"/>
      <c r="C611" s="140"/>
      <c r="D611" s="211"/>
      <c r="E611" s="235"/>
      <c r="F611" s="207"/>
      <c r="G611" s="237"/>
      <c r="H611" s="21"/>
      <c r="I611" s="21"/>
    </row>
    <row r="612" spans="1:9" s="193" customFormat="1">
      <c r="A612" s="21"/>
      <c r="B612" s="21"/>
      <c r="C612" s="140"/>
      <c r="D612" s="200" t="s">
        <v>180</v>
      </c>
      <c r="E612" s="236">
        <v>0</v>
      </c>
      <c r="F612" s="202">
        <f>F613+F614</f>
        <v>1448200</v>
      </c>
      <c r="G612" s="237" t="s">
        <v>261</v>
      </c>
      <c r="H612" s="21"/>
      <c r="I612" s="21"/>
    </row>
    <row r="613" spans="1:9" s="193" customFormat="1">
      <c r="A613" s="21"/>
      <c r="B613" s="21"/>
      <c r="C613" s="140"/>
      <c r="D613" s="205" t="s">
        <v>125</v>
      </c>
      <c r="E613" s="42">
        <v>0</v>
      </c>
      <c r="F613" s="207">
        <v>295200</v>
      </c>
      <c r="G613" s="237" t="s">
        <v>261</v>
      </c>
      <c r="H613" s="21"/>
      <c r="I613" s="21"/>
    </row>
    <row r="614" spans="1:9" s="193" customFormat="1">
      <c r="A614" s="21"/>
      <c r="B614" s="21"/>
      <c r="C614" s="140"/>
      <c r="D614" s="210" t="s">
        <v>126</v>
      </c>
      <c r="E614" s="42">
        <v>0</v>
      </c>
      <c r="F614" s="207">
        <v>1153000</v>
      </c>
      <c r="G614" s="237" t="s">
        <v>261</v>
      </c>
      <c r="H614" s="21"/>
      <c r="I614" s="21"/>
    </row>
    <row r="615" spans="1:9" s="193" customFormat="1">
      <c r="A615" s="21"/>
      <c r="B615" s="21"/>
      <c r="C615" s="140"/>
      <c r="D615" s="205"/>
      <c r="E615" s="235"/>
      <c r="F615" s="207"/>
      <c r="G615" s="237"/>
      <c r="H615" s="21"/>
      <c r="I615" s="21"/>
    </row>
    <row r="616" spans="1:9" s="193" customFormat="1">
      <c r="A616" s="21"/>
      <c r="B616" s="21"/>
      <c r="C616" s="140"/>
      <c r="D616" s="213" t="s">
        <v>181</v>
      </c>
      <c r="E616" s="236">
        <f>SUM(E617:E642)</f>
        <v>4621748279</v>
      </c>
      <c r="F616" s="202">
        <f>SUM(F617:F642)</f>
        <v>4898216616</v>
      </c>
      <c r="G616" s="237">
        <f t="shared" si="14"/>
        <v>105.9818994958293</v>
      </c>
      <c r="H616" s="21"/>
      <c r="I616" s="21"/>
    </row>
    <row r="617" spans="1:9" s="193" customFormat="1">
      <c r="A617" s="21"/>
      <c r="B617" s="21"/>
      <c r="C617" s="140"/>
      <c r="D617" s="210" t="s">
        <v>182</v>
      </c>
      <c r="E617" s="241">
        <v>1664352080</v>
      </c>
      <c r="F617" s="207">
        <v>1602562400</v>
      </c>
      <c r="G617" s="238">
        <f t="shared" si="14"/>
        <v>96.287463407381921</v>
      </c>
      <c r="H617" s="21"/>
      <c r="I617" s="21"/>
    </row>
    <row r="618" spans="1:9" s="193" customFormat="1">
      <c r="A618" s="21"/>
      <c r="B618" s="21"/>
      <c r="C618" s="140"/>
      <c r="D618" s="210" t="s">
        <v>183</v>
      </c>
      <c r="E618" s="206">
        <v>0</v>
      </c>
      <c r="F618" s="207">
        <v>0</v>
      </c>
      <c r="G618" s="238"/>
      <c r="H618" s="21"/>
      <c r="I618" s="21"/>
    </row>
    <row r="619" spans="1:9" s="193" customFormat="1">
      <c r="A619" s="21"/>
      <c r="B619" s="21"/>
      <c r="C619" s="140"/>
      <c r="D619" s="210" t="s">
        <v>184</v>
      </c>
      <c r="E619" s="241">
        <v>149672504</v>
      </c>
      <c r="F619" s="207">
        <v>142436422</v>
      </c>
      <c r="G619" s="238">
        <f t="shared" si="14"/>
        <v>95.165389896864426</v>
      </c>
      <c r="H619" s="21"/>
      <c r="I619" s="21"/>
    </row>
    <row r="620" spans="1:9" s="193" customFormat="1">
      <c r="A620" s="21"/>
      <c r="B620" s="21"/>
      <c r="C620" s="140"/>
      <c r="D620" s="210" t="s">
        <v>185</v>
      </c>
      <c r="E620" s="236">
        <v>0</v>
      </c>
      <c r="F620" s="207">
        <v>0</v>
      </c>
      <c r="G620" s="238"/>
      <c r="H620" s="21"/>
      <c r="I620" s="21"/>
    </row>
    <row r="621" spans="1:9" s="193" customFormat="1">
      <c r="A621" s="21"/>
      <c r="B621" s="21"/>
      <c r="C621" s="140"/>
      <c r="D621" s="210" t="s">
        <v>186</v>
      </c>
      <c r="E621" s="241">
        <v>156270000</v>
      </c>
      <c r="F621" s="207">
        <v>155190000</v>
      </c>
      <c r="G621" s="238">
        <f t="shared" si="14"/>
        <v>99.308888462276826</v>
      </c>
      <c r="H621" s="21"/>
      <c r="I621" s="21"/>
    </row>
    <row r="622" spans="1:9" s="193" customFormat="1">
      <c r="A622" s="21"/>
      <c r="B622" s="21"/>
      <c r="C622" s="140"/>
      <c r="D622" s="210" t="s">
        <v>187</v>
      </c>
      <c r="E622" s="241">
        <v>1620000</v>
      </c>
      <c r="F622" s="207">
        <v>34395000</v>
      </c>
      <c r="G622" s="238">
        <f t="shared" si="14"/>
        <v>2123.1481481481483</v>
      </c>
      <c r="H622" s="21"/>
      <c r="I622" s="21"/>
    </row>
    <row r="623" spans="1:9" s="193" customFormat="1">
      <c r="A623" s="21"/>
      <c r="B623" s="21"/>
      <c r="C623" s="140"/>
      <c r="D623" s="210" t="s">
        <v>188</v>
      </c>
      <c r="E623" s="241">
        <v>49855000</v>
      </c>
      <c r="F623" s="207">
        <v>44110000</v>
      </c>
      <c r="G623" s="238">
        <f t="shared" si="14"/>
        <v>88.476582088055352</v>
      </c>
      <c r="H623" s="21"/>
      <c r="I623" s="21"/>
    </row>
    <row r="624" spans="1:9" s="193" customFormat="1">
      <c r="A624" s="21"/>
      <c r="B624" s="21"/>
      <c r="C624" s="140"/>
      <c r="D624" s="210" t="s">
        <v>189</v>
      </c>
      <c r="E624" s="42">
        <v>0</v>
      </c>
      <c r="F624" s="207">
        <v>0</v>
      </c>
      <c r="G624" s="238" t="s">
        <v>261</v>
      </c>
      <c r="H624" s="21"/>
      <c r="I624" s="21"/>
    </row>
    <row r="625" spans="1:9" s="193" customFormat="1">
      <c r="A625" s="21"/>
      <c r="B625" s="21"/>
      <c r="C625" s="140"/>
      <c r="D625" s="210" t="s">
        <v>190</v>
      </c>
      <c r="E625" s="241">
        <v>94218420</v>
      </c>
      <c r="F625" s="207">
        <v>89293860</v>
      </c>
      <c r="G625" s="238">
        <f t="shared" si="14"/>
        <v>94.773251345119135</v>
      </c>
      <c r="H625" s="21"/>
      <c r="I625" s="21"/>
    </row>
    <row r="626" spans="1:9" s="193" customFormat="1">
      <c r="A626" s="21"/>
      <c r="B626" s="21"/>
      <c r="C626" s="140"/>
      <c r="D626" s="210" t="s">
        <v>191</v>
      </c>
      <c r="E626" s="42">
        <v>0</v>
      </c>
      <c r="F626" s="207">
        <v>0</v>
      </c>
      <c r="G626" s="238" t="s">
        <v>261</v>
      </c>
      <c r="H626" s="21"/>
      <c r="I626" s="21"/>
    </row>
    <row r="627" spans="1:9" s="193" customFormat="1">
      <c r="A627" s="21"/>
      <c r="B627" s="21"/>
      <c r="C627" s="140"/>
      <c r="D627" s="210" t="s">
        <v>192</v>
      </c>
      <c r="E627" s="241">
        <v>10716667</v>
      </c>
      <c r="F627" s="207">
        <v>32757278</v>
      </c>
      <c r="G627" s="238">
        <f t="shared" si="14"/>
        <v>305.66665923276332</v>
      </c>
      <c r="H627" s="21"/>
      <c r="I627" s="21"/>
    </row>
    <row r="628" spans="1:9" s="193" customFormat="1">
      <c r="A628" s="21"/>
      <c r="B628" s="21"/>
      <c r="C628" s="140"/>
      <c r="D628" s="210" t="s">
        <v>193</v>
      </c>
      <c r="E628" s="42">
        <v>0</v>
      </c>
      <c r="F628" s="207">
        <v>0</v>
      </c>
      <c r="G628" s="238"/>
      <c r="H628" s="21"/>
      <c r="I628" s="21"/>
    </row>
    <row r="629" spans="1:9" s="193" customFormat="1">
      <c r="A629" s="21"/>
      <c r="B629" s="21"/>
      <c r="C629" s="140"/>
      <c r="D629" s="210" t="s">
        <v>194</v>
      </c>
      <c r="E629" s="241">
        <v>23856</v>
      </c>
      <c r="F629" s="207">
        <v>20672</v>
      </c>
      <c r="G629" s="238">
        <f t="shared" si="14"/>
        <v>86.653252850435948</v>
      </c>
      <c r="H629" s="21"/>
      <c r="I629" s="21"/>
    </row>
    <row r="630" spans="1:9" s="193" customFormat="1">
      <c r="A630" s="21"/>
      <c r="B630" s="21"/>
      <c r="C630" s="140"/>
      <c r="D630" s="210" t="s">
        <v>195</v>
      </c>
      <c r="E630" s="42">
        <v>0</v>
      </c>
      <c r="F630" s="207">
        <v>0</v>
      </c>
      <c r="G630" s="238"/>
      <c r="H630" s="21"/>
      <c r="I630" s="21"/>
    </row>
    <row r="631" spans="1:9" s="193" customFormat="1">
      <c r="A631" s="21"/>
      <c r="B631" s="21"/>
      <c r="C631" s="140"/>
      <c r="D631" s="210" t="s">
        <v>196</v>
      </c>
      <c r="E631" s="241">
        <v>147541923</v>
      </c>
      <c r="F631" s="207">
        <v>147682397</v>
      </c>
      <c r="G631" s="238">
        <f t="shared" si="14"/>
        <v>100.09520954935635</v>
      </c>
      <c r="H631" s="21"/>
      <c r="I631" s="21"/>
    </row>
    <row r="632" spans="1:9" s="193" customFormat="1">
      <c r="A632" s="21"/>
      <c r="B632" s="21"/>
      <c r="C632" s="140"/>
      <c r="D632" s="210" t="s">
        <v>197</v>
      </c>
      <c r="E632" s="42">
        <v>0</v>
      </c>
      <c r="F632" s="207">
        <v>0</v>
      </c>
      <c r="G632" s="238"/>
      <c r="H632" s="21"/>
      <c r="I632" s="21"/>
    </row>
    <row r="633" spans="1:9" s="193" customFormat="1">
      <c r="A633" s="21"/>
      <c r="B633" s="21"/>
      <c r="C633" s="140"/>
      <c r="D633" s="210" t="s">
        <v>198</v>
      </c>
      <c r="E633" s="241">
        <v>3417348</v>
      </c>
      <c r="F633" s="207">
        <v>3293728</v>
      </c>
      <c r="G633" s="238">
        <f t="shared" si="14"/>
        <v>96.382575026014322</v>
      </c>
      <c r="H633" s="21"/>
      <c r="I633" s="21"/>
    </row>
    <row r="634" spans="1:9" s="193" customFormat="1">
      <c r="A634" s="21"/>
      <c r="B634" s="21"/>
      <c r="C634" s="140"/>
      <c r="D634" s="210" t="s">
        <v>199</v>
      </c>
      <c r="E634" s="42">
        <v>0</v>
      </c>
      <c r="F634" s="207">
        <v>0</v>
      </c>
      <c r="G634" s="238"/>
      <c r="H634" s="21"/>
      <c r="I634" s="21"/>
    </row>
    <row r="635" spans="1:9" s="193" customFormat="1">
      <c r="A635" s="21"/>
      <c r="B635" s="21"/>
      <c r="C635" s="140"/>
      <c r="D635" s="210" t="s">
        <v>200</v>
      </c>
      <c r="E635" s="241">
        <v>10252172</v>
      </c>
      <c r="F635" s="207">
        <v>9881249</v>
      </c>
      <c r="G635" s="238">
        <f t="shared" si="14"/>
        <v>96.382005686209709</v>
      </c>
      <c r="H635" s="21"/>
      <c r="I635" s="21"/>
    </row>
    <row r="636" spans="1:9" s="193" customFormat="1">
      <c r="A636" s="21"/>
      <c r="B636" s="21"/>
      <c r="C636" s="140"/>
      <c r="D636" s="210" t="s">
        <v>201</v>
      </c>
      <c r="E636" s="42">
        <v>0</v>
      </c>
      <c r="F636" s="207">
        <v>0</v>
      </c>
      <c r="G636" s="237" t="s">
        <v>261</v>
      </c>
      <c r="H636" s="21"/>
      <c r="I636" s="21"/>
    </row>
    <row r="637" spans="1:9" s="193" customFormat="1" ht="31.5">
      <c r="A637" s="21"/>
      <c r="B637" s="21"/>
      <c r="C637" s="140"/>
      <c r="D637" s="205" t="s">
        <v>202</v>
      </c>
      <c r="E637" s="206">
        <v>0</v>
      </c>
      <c r="F637" s="207">
        <v>0</v>
      </c>
      <c r="G637" s="237" t="s">
        <v>261</v>
      </c>
      <c r="H637" s="21"/>
      <c r="I637" s="21"/>
    </row>
    <row r="638" spans="1:9" s="193" customFormat="1" ht="31.5">
      <c r="A638" s="21"/>
      <c r="B638" s="21"/>
      <c r="C638" s="140"/>
      <c r="D638" s="205" t="s">
        <v>203</v>
      </c>
      <c r="E638" s="42">
        <v>0</v>
      </c>
      <c r="F638" s="207">
        <v>0</v>
      </c>
      <c r="G638" s="237" t="s">
        <v>261</v>
      </c>
      <c r="H638" s="21"/>
      <c r="I638" s="21"/>
    </row>
    <row r="639" spans="1:9" s="193" customFormat="1">
      <c r="A639" s="21"/>
      <c r="B639" s="21"/>
      <c r="C639" s="140"/>
      <c r="D639" s="205" t="s">
        <v>204</v>
      </c>
      <c r="E639" s="241">
        <v>615822901</v>
      </c>
      <c r="F639" s="216">
        <v>685604625</v>
      </c>
      <c r="G639" s="238">
        <f t="shared" si="14"/>
        <v>111.33145972432747</v>
      </c>
      <c r="H639" s="21"/>
      <c r="I639" s="21"/>
    </row>
    <row r="640" spans="1:9" s="193" customFormat="1">
      <c r="A640" s="21"/>
      <c r="B640" s="21"/>
      <c r="C640" s="140"/>
      <c r="D640" s="205" t="s">
        <v>205</v>
      </c>
      <c r="E640" s="241">
        <v>93103275</v>
      </c>
      <c r="F640" s="207">
        <v>141738706</v>
      </c>
      <c r="G640" s="238">
        <f t="shared" si="14"/>
        <v>152.23815273952502</v>
      </c>
      <c r="H640" s="21"/>
      <c r="I640" s="21"/>
    </row>
    <row r="641" spans="1:9" s="193" customFormat="1">
      <c r="A641" s="21"/>
      <c r="B641" s="21"/>
      <c r="C641" s="140"/>
      <c r="D641" s="205" t="s">
        <v>206</v>
      </c>
      <c r="E641" s="241">
        <v>701050041</v>
      </c>
      <c r="F641" s="207">
        <v>780916308</v>
      </c>
      <c r="G641" s="238">
        <f t="shared" si="14"/>
        <v>111.39237748079668</v>
      </c>
      <c r="H641" s="21"/>
      <c r="I641" s="21"/>
    </row>
    <row r="642" spans="1:9" s="193" customFormat="1">
      <c r="A642" s="21"/>
      <c r="B642" s="21"/>
      <c r="C642" s="140"/>
      <c r="D642" s="205" t="s">
        <v>207</v>
      </c>
      <c r="E642" s="241">
        <v>923832092</v>
      </c>
      <c r="F642" s="207">
        <v>1028333971</v>
      </c>
      <c r="G642" s="238">
        <f t="shared" si="14"/>
        <v>111.31178272598913</v>
      </c>
      <c r="H642" s="21"/>
      <c r="I642" s="21"/>
    </row>
    <row r="643" spans="1:9" s="193" customFormat="1">
      <c r="A643" s="21"/>
      <c r="B643" s="21"/>
      <c r="C643" s="140"/>
      <c r="D643" s="205"/>
      <c r="E643" s="235"/>
      <c r="F643" s="212"/>
      <c r="G643" s="237"/>
      <c r="H643" s="21"/>
      <c r="I643" s="21"/>
    </row>
    <row r="644" spans="1:9" s="193" customFormat="1">
      <c r="A644" s="21"/>
      <c r="B644" s="21"/>
      <c r="C644" s="140"/>
      <c r="D644" s="200" t="s">
        <v>208</v>
      </c>
      <c r="E644" s="236">
        <f>E645</f>
        <v>1156000</v>
      </c>
      <c r="F644" s="202">
        <f>F645</f>
        <v>1200000</v>
      </c>
      <c r="G644" s="237">
        <f t="shared" si="14"/>
        <v>103.80622837370241</v>
      </c>
      <c r="H644" s="21"/>
      <c r="I644" s="21"/>
    </row>
    <row r="645" spans="1:9" s="193" customFormat="1">
      <c r="A645" s="21"/>
      <c r="B645" s="21"/>
      <c r="C645" s="140"/>
      <c r="D645" s="210" t="s">
        <v>126</v>
      </c>
      <c r="E645" s="241">
        <v>1156000</v>
      </c>
      <c r="F645" s="207">
        <v>1200000</v>
      </c>
      <c r="G645" s="238">
        <f t="shared" si="14"/>
        <v>103.80622837370241</v>
      </c>
      <c r="H645" s="21"/>
      <c r="I645" s="21"/>
    </row>
    <row r="646" spans="1:9" s="193" customFormat="1">
      <c r="A646" s="21"/>
      <c r="B646" s="21"/>
      <c r="C646" s="140"/>
      <c r="D646" s="215"/>
      <c r="E646" s="235"/>
      <c r="F646" s="212"/>
      <c r="G646" s="237"/>
      <c r="H646" s="21"/>
      <c r="I646" s="21"/>
    </row>
    <row r="647" spans="1:9" s="193" customFormat="1" ht="31.5">
      <c r="A647" s="21"/>
      <c r="B647" s="21"/>
      <c r="C647" s="140"/>
      <c r="D647" s="200" t="s">
        <v>209</v>
      </c>
      <c r="E647" s="236">
        <f>E648</f>
        <v>1154000</v>
      </c>
      <c r="F647" s="202">
        <f>F648</f>
        <v>2916000</v>
      </c>
      <c r="G647" s="237">
        <f t="shared" si="14"/>
        <v>252.68630849220105</v>
      </c>
      <c r="H647" s="21"/>
      <c r="I647" s="21"/>
    </row>
    <row r="648" spans="1:9" s="193" customFormat="1">
      <c r="A648" s="21"/>
      <c r="B648" s="21"/>
      <c r="C648" s="140"/>
      <c r="D648" s="210" t="s">
        <v>126</v>
      </c>
      <c r="E648" s="241">
        <v>1154000</v>
      </c>
      <c r="F648" s="207">
        <v>2916000</v>
      </c>
      <c r="G648" s="238">
        <f t="shared" si="14"/>
        <v>252.68630849220105</v>
      </c>
      <c r="H648" s="21"/>
      <c r="I648" s="21"/>
    </row>
    <row r="649" spans="1:9" s="193" customFormat="1">
      <c r="A649" s="21"/>
      <c r="B649" s="21"/>
      <c r="C649" s="140"/>
      <c r="D649" s="217"/>
      <c r="E649" s="235"/>
      <c r="F649" s="207"/>
      <c r="G649" s="237"/>
      <c r="H649" s="21"/>
      <c r="I649" s="21"/>
    </row>
    <row r="650" spans="1:9" s="193" customFormat="1">
      <c r="A650" s="21"/>
      <c r="B650" s="21"/>
      <c r="C650" s="140"/>
      <c r="D650" s="213" t="s">
        <v>210</v>
      </c>
      <c r="E650" s="236">
        <f>SUM(E651:E655)</f>
        <v>2140000</v>
      </c>
      <c r="F650" s="202">
        <f>F651+F652+F653+F654+F655</f>
        <v>31853040</v>
      </c>
      <c r="G650" s="237">
        <f t="shared" si="14"/>
        <v>1488.4598130841121</v>
      </c>
      <c r="H650" s="21"/>
      <c r="I650" s="21"/>
    </row>
    <row r="651" spans="1:9" s="193" customFormat="1">
      <c r="A651" s="21"/>
      <c r="B651" s="21"/>
      <c r="C651" s="140"/>
      <c r="D651" s="210" t="s">
        <v>126</v>
      </c>
      <c r="E651" s="206">
        <v>2140000</v>
      </c>
      <c r="F651" s="202">
        <v>3000000</v>
      </c>
      <c r="G651" s="237">
        <f t="shared" si="14"/>
        <v>140.18691588785046</v>
      </c>
      <c r="H651" s="21"/>
      <c r="I651" s="21"/>
    </row>
    <row r="652" spans="1:9" s="193" customFormat="1">
      <c r="A652" s="21"/>
      <c r="B652" s="21"/>
      <c r="C652" s="140"/>
      <c r="D652" s="210" t="s">
        <v>127</v>
      </c>
      <c r="E652" s="42">
        <v>0</v>
      </c>
      <c r="F652" s="207">
        <v>27600000</v>
      </c>
      <c r="G652" s="237" t="s">
        <v>261</v>
      </c>
      <c r="H652" s="21"/>
      <c r="I652" s="21"/>
    </row>
    <row r="653" spans="1:9" s="193" customFormat="1">
      <c r="A653" s="21"/>
      <c r="B653" s="21"/>
      <c r="C653" s="140"/>
      <c r="D653" s="210" t="s">
        <v>129</v>
      </c>
      <c r="E653" s="42">
        <v>0</v>
      </c>
      <c r="F653" s="207">
        <v>1104000</v>
      </c>
      <c r="G653" s="237" t="s">
        <v>261</v>
      </c>
      <c r="H653" s="21"/>
      <c r="I653" s="21"/>
    </row>
    <row r="654" spans="1:9" s="193" customFormat="1">
      <c r="A654" s="21"/>
      <c r="B654" s="21"/>
      <c r="C654" s="140"/>
      <c r="D654" s="205" t="s">
        <v>130</v>
      </c>
      <c r="E654" s="42">
        <v>0</v>
      </c>
      <c r="F654" s="207">
        <v>66240</v>
      </c>
      <c r="G654" s="237" t="s">
        <v>261</v>
      </c>
      <c r="H654" s="21"/>
      <c r="I654" s="21"/>
    </row>
    <row r="655" spans="1:9" s="193" customFormat="1">
      <c r="A655" s="21"/>
      <c r="B655" s="21"/>
      <c r="C655" s="140"/>
      <c r="D655" s="210" t="s">
        <v>131</v>
      </c>
      <c r="E655" s="42">
        <v>0</v>
      </c>
      <c r="F655" s="207">
        <v>82800</v>
      </c>
      <c r="G655" s="237" t="s">
        <v>261</v>
      </c>
      <c r="H655" s="21"/>
      <c r="I655" s="21"/>
    </row>
    <row r="656" spans="1:9" s="193" customFormat="1">
      <c r="A656" s="21"/>
      <c r="B656" s="21"/>
      <c r="C656" s="140"/>
      <c r="D656" s="210"/>
      <c r="E656" s="235"/>
      <c r="F656" s="202"/>
      <c r="G656" s="237"/>
      <c r="H656" s="21"/>
      <c r="I656" s="21"/>
    </row>
    <row r="657" spans="1:9" s="193" customFormat="1" ht="31.5">
      <c r="A657" s="21"/>
      <c r="B657" s="21"/>
      <c r="C657" s="140"/>
      <c r="D657" s="200" t="s">
        <v>211</v>
      </c>
      <c r="E657" s="236">
        <f>E658</f>
        <v>575000</v>
      </c>
      <c r="F657" s="202">
        <f>F658</f>
        <v>1220000</v>
      </c>
      <c r="G657" s="237">
        <f t="shared" si="14"/>
        <v>212.17391304347828</v>
      </c>
      <c r="H657" s="21"/>
      <c r="I657" s="21"/>
    </row>
    <row r="658" spans="1:9" s="193" customFormat="1">
      <c r="A658" s="21"/>
      <c r="B658" s="21"/>
      <c r="C658" s="140"/>
      <c r="D658" s="210" t="s">
        <v>126</v>
      </c>
      <c r="E658" s="241">
        <v>575000</v>
      </c>
      <c r="F658" s="207">
        <v>1220000</v>
      </c>
      <c r="G658" s="238">
        <f t="shared" si="14"/>
        <v>212.17391304347828</v>
      </c>
      <c r="H658" s="21"/>
      <c r="I658" s="21"/>
    </row>
    <row r="659" spans="1:9" s="193" customFormat="1">
      <c r="A659" s="21"/>
      <c r="B659" s="21"/>
      <c r="C659" s="140"/>
      <c r="D659" s="217"/>
      <c r="E659" s="235"/>
      <c r="F659" s="207"/>
      <c r="G659" s="237"/>
      <c r="H659" s="21"/>
      <c r="I659" s="21"/>
    </row>
    <row r="660" spans="1:9" s="193" customFormat="1" ht="31.5">
      <c r="A660" s="21"/>
      <c r="B660" s="21"/>
      <c r="C660" s="140"/>
      <c r="D660" s="200" t="s">
        <v>212</v>
      </c>
      <c r="E660" s="236">
        <f>SUM(E661:E662)</f>
        <v>675000</v>
      </c>
      <c r="F660" s="202">
        <f>F661+F662</f>
        <v>720000</v>
      </c>
      <c r="G660" s="237">
        <f t="shared" si="14"/>
        <v>106.66666666666667</v>
      </c>
      <c r="H660" s="21"/>
      <c r="I660" s="21"/>
    </row>
    <row r="661" spans="1:9" s="193" customFormat="1">
      <c r="A661" s="21"/>
      <c r="B661" s="21"/>
      <c r="C661" s="140"/>
      <c r="D661" s="205" t="s">
        <v>125</v>
      </c>
      <c r="E661" s="241">
        <v>95000</v>
      </c>
      <c r="F661" s="207">
        <v>0</v>
      </c>
      <c r="G661" s="238">
        <f t="shared" si="14"/>
        <v>0</v>
      </c>
      <c r="H661" s="21"/>
      <c r="I661" s="21"/>
    </row>
    <row r="662" spans="1:9" s="193" customFormat="1">
      <c r="A662" s="21"/>
      <c r="B662" s="21"/>
      <c r="C662" s="140"/>
      <c r="D662" s="210" t="s">
        <v>126</v>
      </c>
      <c r="E662" s="206">
        <v>580000</v>
      </c>
      <c r="F662" s="207">
        <v>720000</v>
      </c>
      <c r="G662" s="238">
        <f t="shared" si="14"/>
        <v>124.13793103448276</v>
      </c>
      <c r="H662" s="21"/>
      <c r="I662" s="21"/>
    </row>
    <row r="663" spans="1:9" s="193" customFormat="1">
      <c r="A663" s="21"/>
      <c r="B663" s="21"/>
      <c r="C663" s="140"/>
      <c r="D663" s="215"/>
      <c r="E663" s="235"/>
      <c r="F663" s="207"/>
      <c r="G663" s="237"/>
      <c r="H663" s="21"/>
      <c r="I663" s="21"/>
    </row>
    <row r="664" spans="1:9" s="193" customFormat="1" ht="31.5">
      <c r="A664" s="21"/>
      <c r="B664" s="21"/>
      <c r="C664" s="140"/>
      <c r="D664" s="200" t="s">
        <v>213</v>
      </c>
      <c r="E664" s="236">
        <f>SUM(E665:E666)</f>
        <v>5101000</v>
      </c>
      <c r="F664" s="202">
        <f>F665+F666</f>
        <v>5360200</v>
      </c>
      <c r="G664" s="237">
        <f t="shared" si="14"/>
        <v>105.08135659674574</v>
      </c>
      <c r="H664" s="21"/>
      <c r="I664" s="21"/>
    </row>
    <row r="665" spans="1:9" s="193" customFormat="1">
      <c r="A665" s="21"/>
      <c r="B665" s="21"/>
      <c r="C665" s="140"/>
      <c r="D665" s="205" t="s">
        <v>125</v>
      </c>
      <c r="E665" s="241">
        <v>382000</v>
      </c>
      <c r="F665" s="207">
        <v>364200</v>
      </c>
      <c r="G665" s="238">
        <f t="shared" si="14"/>
        <v>95.340314136125656</v>
      </c>
      <c r="H665" s="21"/>
      <c r="I665" s="21"/>
    </row>
    <row r="666" spans="1:9" s="193" customFormat="1">
      <c r="A666" s="21"/>
      <c r="B666" s="21"/>
      <c r="C666" s="140"/>
      <c r="D666" s="210" t="s">
        <v>126</v>
      </c>
      <c r="E666" s="241">
        <v>4719000</v>
      </c>
      <c r="F666" s="207">
        <v>4996000</v>
      </c>
      <c r="G666" s="238">
        <f t="shared" si="14"/>
        <v>105.86988768806951</v>
      </c>
      <c r="H666" s="21"/>
      <c r="I666" s="21"/>
    </row>
    <row r="667" spans="1:9" s="193" customFormat="1">
      <c r="A667" s="21"/>
      <c r="B667" s="21"/>
      <c r="C667" s="140"/>
      <c r="D667" s="215"/>
      <c r="E667" s="235"/>
      <c r="F667" s="207"/>
      <c r="G667" s="237"/>
      <c r="H667" s="21"/>
      <c r="I667" s="21"/>
    </row>
    <row r="668" spans="1:9" s="193" customFormat="1" ht="31.5">
      <c r="A668" s="21"/>
      <c r="B668" s="21"/>
      <c r="C668" s="140"/>
      <c r="D668" s="200" t="s">
        <v>214</v>
      </c>
      <c r="E668" s="236">
        <f>E669</f>
        <v>880000</v>
      </c>
      <c r="F668" s="202">
        <f>F669</f>
        <v>435000</v>
      </c>
      <c r="G668" s="237">
        <f t="shared" ref="G668:G731" si="15">F668/E668*100</f>
        <v>49.43181818181818</v>
      </c>
      <c r="H668" s="21"/>
      <c r="I668" s="21"/>
    </row>
    <row r="669" spans="1:9" s="193" customFormat="1">
      <c r="A669" s="21"/>
      <c r="B669" s="21"/>
      <c r="C669" s="140"/>
      <c r="D669" s="210" t="s">
        <v>126</v>
      </c>
      <c r="E669" s="206">
        <v>880000</v>
      </c>
      <c r="F669" s="207">
        <v>435000</v>
      </c>
      <c r="G669" s="238">
        <f t="shared" si="15"/>
        <v>49.43181818181818</v>
      </c>
      <c r="H669" s="21"/>
      <c r="I669" s="21"/>
    </row>
    <row r="670" spans="1:9" s="193" customFormat="1">
      <c r="A670" s="21"/>
      <c r="B670" s="21"/>
      <c r="C670" s="140"/>
      <c r="D670" s="215"/>
      <c r="E670" s="235"/>
      <c r="F670" s="207"/>
      <c r="G670" s="237"/>
      <c r="H670" s="21"/>
      <c r="I670" s="21"/>
    </row>
    <row r="671" spans="1:9" s="193" customFormat="1" ht="31.5">
      <c r="A671" s="21"/>
      <c r="B671" s="21"/>
      <c r="C671" s="140"/>
      <c r="D671" s="200" t="s">
        <v>215</v>
      </c>
      <c r="E671" s="236">
        <f>E672</f>
        <v>12370000</v>
      </c>
      <c r="F671" s="202">
        <f>F672</f>
        <v>3475000</v>
      </c>
      <c r="G671" s="237">
        <f t="shared" si="15"/>
        <v>28.092158447857717</v>
      </c>
      <c r="H671" s="21"/>
      <c r="I671" s="21"/>
    </row>
    <row r="672" spans="1:9" s="193" customFormat="1">
      <c r="A672" s="21"/>
      <c r="B672" s="21"/>
      <c r="C672" s="140"/>
      <c r="D672" s="210" t="s">
        <v>216</v>
      </c>
      <c r="E672" s="241">
        <v>12370000</v>
      </c>
      <c r="F672" s="207">
        <v>3475000</v>
      </c>
      <c r="G672" s="238">
        <f t="shared" si="15"/>
        <v>28.092158447857717</v>
      </c>
      <c r="H672" s="21"/>
      <c r="I672" s="21"/>
    </row>
    <row r="673" spans="1:9" s="193" customFormat="1">
      <c r="A673" s="21"/>
      <c r="B673" s="21"/>
      <c r="C673" s="140"/>
      <c r="D673" s="215"/>
      <c r="E673" s="235"/>
      <c r="F673" s="207"/>
      <c r="G673" s="237"/>
      <c r="H673" s="21"/>
      <c r="I673" s="21"/>
    </row>
    <row r="674" spans="1:9" s="193" customFormat="1">
      <c r="A674" s="21"/>
      <c r="B674" s="21"/>
      <c r="C674" s="140"/>
      <c r="D674" s="200" t="s">
        <v>217</v>
      </c>
      <c r="E674" s="236">
        <f>E675</f>
        <v>23247060</v>
      </c>
      <c r="F674" s="202">
        <f>F675</f>
        <v>11010950</v>
      </c>
      <c r="G674" s="237">
        <f t="shared" si="15"/>
        <v>47.36491410096589</v>
      </c>
      <c r="H674" s="21"/>
      <c r="I674" s="21"/>
    </row>
    <row r="675" spans="1:9" s="193" customFormat="1">
      <c r="A675" s="21"/>
      <c r="B675" s="21"/>
      <c r="C675" s="140"/>
      <c r="D675" s="205" t="s">
        <v>133</v>
      </c>
      <c r="E675" s="241">
        <v>23247060</v>
      </c>
      <c r="F675" s="207">
        <v>11010950</v>
      </c>
      <c r="G675" s="238">
        <f t="shared" si="15"/>
        <v>47.36491410096589</v>
      </c>
      <c r="H675" s="21"/>
      <c r="I675" s="21"/>
    </row>
    <row r="676" spans="1:9" s="193" customFormat="1">
      <c r="A676" s="21"/>
      <c r="B676" s="21"/>
      <c r="C676" s="140"/>
      <c r="D676" s="205"/>
      <c r="E676" s="235"/>
      <c r="F676" s="207"/>
      <c r="G676" s="237"/>
      <c r="H676" s="21"/>
      <c r="I676" s="21"/>
    </row>
    <row r="677" spans="1:9" s="193" customFormat="1">
      <c r="A677" s="21"/>
      <c r="B677" s="21"/>
      <c r="C677" s="140"/>
      <c r="D677" s="213" t="s">
        <v>218</v>
      </c>
      <c r="E677" s="236">
        <f>E678</f>
        <v>38661100</v>
      </c>
      <c r="F677" s="202">
        <f>F678</f>
        <v>26079310</v>
      </c>
      <c r="G677" s="237">
        <f t="shared" si="15"/>
        <v>67.456202746429867</v>
      </c>
      <c r="H677" s="21"/>
      <c r="I677" s="21"/>
    </row>
    <row r="678" spans="1:9" s="193" customFormat="1">
      <c r="A678" s="21"/>
      <c r="B678" s="21"/>
      <c r="C678" s="140"/>
      <c r="D678" s="205" t="s">
        <v>125</v>
      </c>
      <c r="E678" s="241">
        <v>38661100</v>
      </c>
      <c r="F678" s="207">
        <v>26079310</v>
      </c>
      <c r="G678" s="238">
        <f t="shared" si="15"/>
        <v>67.456202746429867</v>
      </c>
      <c r="H678" s="21"/>
      <c r="I678" s="21"/>
    </row>
    <row r="679" spans="1:9" s="193" customFormat="1">
      <c r="A679" s="21"/>
      <c r="B679" s="21"/>
      <c r="C679" s="140"/>
      <c r="D679" s="217"/>
      <c r="E679" s="235"/>
      <c r="F679" s="202"/>
      <c r="G679" s="237"/>
      <c r="H679" s="21"/>
      <c r="I679" s="21"/>
    </row>
    <row r="680" spans="1:9" s="193" customFormat="1" ht="31.5">
      <c r="A680" s="21"/>
      <c r="B680" s="21"/>
      <c r="C680" s="140"/>
      <c r="D680" s="200" t="s">
        <v>219</v>
      </c>
      <c r="E680" s="236">
        <f>E681</f>
        <v>2640000</v>
      </c>
      <c r="F680" s="202">
        <f>F681+F682</f>
        <v>2860000</v>
      </c>
      <c r="G680" s="237">
        <f t="shared" si="15"/>
        <v>108.33333333333333</v>
      </c>
      <c r="H680" s="21"/>
      <c r="I680" s="21"/>
    </row>
    <row r="681" spans="1:9" s="193" customFormat="1">
      <c r="A681" s="21"/>
      <c r="B681" s="21"/>
      <c r="C681" s="140"/>
      <c r="D681" s="210" t="s">
        <v>220</v>
      </c>
      <c r="E681" s="241">
        <v>2640000</v>
      </c>
      <c r="F681" s="207">
        <v>2860000</v>
      </c>
      <c r="G681" s="237">
        <f t="shared" si="15"/>
        <v>108.33333333333333</v>
      </c>
      <c r="H681" s="21"/>
      <c r="I681" s="21"/>
    </row>
    <row r="682" spans="1:9" s="193" customFormat="1">
      <c r="A682" s="21"/>
      <c r="B682" s="21"/>
      <c r="C682" s="140"/>
      <c r="D682" s="210" t="s">
        <v>221</v>
      </c>
      <c r="E682" s="42">
        <v>0</v>
      </c>
      <c r="F682" s="207">
        <v>0</v>
      </c>
      <c r="G682" s="237"/>
      <c r="H682" s="21"/>
      <c r="I682" s="21"/>
    </row>
    <row r="683" spans="1:9" s="193" customFormat="1">
      <c r="A683" s="21"/>
      <c r="B683" s="21"/>
      <c r="C683" s="140"/>
      <c r="D683" s="215"/>
      <c r="E683" s="235"/>
      <c r="F683" s="212"/>
      <c r="G683" s="237"/>
      <c r="H683" s="21"/>
      <c r="I683" s="21"/>
    </row>
    <row r="684" spans="1:9" s="193" customFormat="1" ht="31.5">
      <c r="A684" s="21"/>
      <c r="B684" s="21"/>
      <c r="C684" s="140"/>
      <c r="D684" s="200" t="s">
        <v>222</v>
      </c>
      <c r="E684" s="236">
        <f>SUM(E685:E686)</f>
        <v>70324714</v>
      </c>
      <c r="F684" s="202">
        <f>F685+F686</f>
        <v>125383845</v>
      </c>
      <c r="G684" s="237">
        <f t="shared" si="15"/>
        <v>178.29271939875929</v>
      </c>
      <c r="H684" s="21"/>
      <c r="I684" s="21"/>
    </row>
    <row r="685" spans="1:9" s="193" customFormat="1">
      <c r="A685" s="21"/>
      <c r="B685" s="21"/>
      <c r="C685" s="140"/>
      <c r="D685" s="210" t="s">
        <v>126</v>
      </c>
      <c r="E685" s="206">
        <v>24000000</v>
      </c>
      <c r="F685" s="207">
        <v>45191800</v>
      </c>
      <c r="G685" s="238">
        <f t="shared" si="15"/>
        <v>188.29916666666665</v>
      </c>
      <c r="H685" s="21"/>
      <c r="I685" s="21"/>
    </row>
    <row r="686" spans="1:9" s="193" customFormat="1">
      <c r="A686" s="21"/>
      <c r="B686" s="21"/>
      <c r="C686" s="140"/>
      <c r="D686" s="210" t="s">
        <v>223</v>
      </c>
      <c r="E686" s="241">
        <v>46324714</v>
      </c>
      <c r="F686" s="207">
        <v>80192045</v>
      </c>
      <c r="G686" s="238">
        <f t="shared" si="15"/>
        <v>173.10855928867687</v>
      </c>
      <c r="H686" s="21"/>
      <c r="I686" s="21"/>
    </row>
    <row r="687" spans="1:9" s="193" customFormat="1">
      <c r="A687" s="21"/>
      <c r="B687" s="21"/>
      <c r="C687" s="140"/>
      <c r="D687" s="215"/>
      <c r="E687" s="235"/>
      <c r="F687" s="207"/>
      <c r="G687" s="237"/>
      <c r="H687" s="21"/>
      <c r="I687" s="21"/>
    </row>
    <row r="688" spans="1:9" s="193" customFormat="1">
      <c r="A688" s="21"/>
      <c r="B688" s="21"/>
      <c r="C688" s="140"/>
      <c r="D688" s="213" t="s">
        <v>224</v>
      </c>
      <c r="E688" s="236">
        <f>SUM(E689:E696)</f>
        <v>236740000</v>
      </c>
      <c r="F688" s="202">
        <f>F689+F690+F691+F692+F693+F694+F695+F696</f>
        <v>113435462</v>
      </c>
      <c r="G688" s="237">
        <f t="shared" si="15"/>
        <v>47.915629804849203</v>
      </c>
      <c r="H688" s="21"/>
      <c r="I688" s="21"/>
    </row>
    <row r="689" spans="1:9" s="193" customFormat="1">
      <c r="A689" s="21"/>
      <c r="B689" s="21"/>
      <c r="C689" s="140"/>
      <c r="D689" s="210" t="s">
        <v>161</v>
      </c>
      <c r="E689" s="42">
        <v>0</v>
      </c>
      <c r="F689" s="207">
        <v>4810000</v>
      </c>
      <c r="G689" s="237" t="s">
        <v>261</v>
      </c>
      <c r="H689" s="21"/>
      <c r="I689" s="21"/>
    </row>
    <row r="690" spans="1:9" s="193" customFormat="1">
      <c r="A690" s="21"/>
      <c r="B690" s="21"/>
      <c r="C690" s="140"/>
      <c r="D690" s="210" t="s">
        <v>225</v>
      </c>
      <c r="E690" s="42">
        <v>0</v>
      </c>
      <c r="F690" s="207">
        <v>300000</v>
      </c>
      <c r="G690" s="237" t="s">
        <v>261</v>
      </c>
      <c r="H690" s="21"/>
      <c r="I690" s="21"/>
    </row>
    <row r="691" spans="1:9" s="193" customFormat="1">
      <c r="A691" s="21"/>
      <c r="B691" s="21"/>
      <c r="C691" s="140"/>
      <c r="D691" s="210" t="s">
        <v>226</v>
      </c>
      <c r="E691" s="42">
        <v>0</v>
      </c>
      <c r="F691" s="207">
        <v>4987500</v>
      </c>
      <c r="G691" s="237" t="s">
        <v>261</v>
      </c>
      <c r="H691" s="21"/>
      <c r="I691" s="21"/>
    </row>
    <row r="692" spans="1:9" s="193" customFormat="1">
      <c r="A692" s="21"/>
      <c r="B692" s="21"/>
      <c r="C692" s="140"/>
      <c r="D692" s="210" t="s">
        <v>227</v>
      </c>
      <c r="E692" s="42">
        <v>0</v>
      </c>
      <c r="F692" s="207">
        <v>25164000</v>
      </c>
      <c r="G692" s="237" t="s">
        <v>261</v>
      </c>
      <c r="H692" s="21"/>
      <c r="I692" s="21"/>
    </row>
    <row r="693" spans="1:9" s="193" customFormat="1">
      <c r="A693" s="21"/>
      <c r="B693" s="21"/>
      <c r="C693" s="140"/>
      <c r="D693" s="210" t="s">
        <v>228</v>
      </c>
      <c r="E693" s="42">
        <v>0</v>
      </c>
      <c r="F693" s="202">
        <v>5565962</v>
      </c>
      <c r="G693" s="237" t="s">
        <v>261</v>
      </c>
      <c r="H693" s="21"/>
      <c r="I693" s="21"/>
    </row>
    <row r="694" spans="1:9" s="193" customFormat="1">
      <c r="A694" s="21"/>
      <c r="B694" s="21"/>
      <c r="C694" s="140"/>
      <c r="D694" s="210" t="s">
        <v>229</v>
      </c>
      <c r="E694" s="42">
        <v>0</v>
      </c>
      <c r="F694" s="207">
        <v>3150000</v>
      </c>
      <c r="G694" s="238" t="s">
        <v>261</v>
      </c>
      <c r="H694" s="21"/>
      <c r="I694" s="21"/>
    </row>
    <row r="695" spans="1:9" s="193" customFormat="1">
      <c r="A695" s="21"/>
      <c r="B695" s="21"/>
      <c r="C695" s="140"/>
      <c r="D695" s="210" t="s">
        <v>172</v>
      </c>
      <c r="E695" s="206">
        <v>150000000</v>
      </c>
      <c r="F695" s="207">
        <v>35740000</v>
      </c>
      <c r="G695" s="238">
        <f t="shared" si="15"/>
        <v>23.826666666666664</v>
      </c>
      <c r="H695" s="21"/>
      <c r="I695" s="21"/>
    </row>
    <row r="696" spans="1:9" s="193" customFormat="1">
      <c r="A696" s="21"/>
      <c r="B696" s="21"/>
      <c r="C696" s="140"/>
      <c r="D696" s="210" t="s">
        <v>230</v>
      </c>
      <c r="E696" s="241">
        <v>86740000</v>
      </c>
      <c r="F696" s="207">
        <v>33718000</v>
      </c>
      <c r="G696" s="238">
        <f t="shared" si="15"/>
        <v>38.872492506340791</v>
      </c>
      <c r="H696" s="21"/>
      <c r="I696" s="21"/>
    </row>
    <row r="697" spans="1:9" s="193" customFormat="1">
      <c r="A697" s="21"/>
      <c r="B697" s="21"/>
      <c r="C697" s="140"/>
      <c r="D697" s="211"/>
      <c r="E697" s="235"/>
      <c r="F697" s="207"/>
      <c r="G697" s="237"/>
      <c r="H697" s="21"/>
      <c r="I697" s="21"/>
    </row>
    <row r="698" spans="1:9" s="193" customFormat="1">
      <c r="A698" s="21"/>
      <c r="B698" s="21"/>
      <c r="C698" s="140"/>
      <c r="D698" s="213" t="s">
        <v>231</v>
      </c>
      <c r="E698" s="236">
        <f>SUM(E699:E700)</f>
        <v>5746500</v>
      </c>
      <c r="F698" s="202">
        <f>F699+F700</f>
        <v>6598600</v>
      </c>
      <c r="G698" s="237">
        <f t="shared" si="15"/>
        <v>114.82815626903333</v>
      </c>
      <c r="H698" s="21"/>
      <c r="I698" s="21"/>
    </row>
    <row r="699" spans="1:9" s="193" customFormat="1">
      <c r="A699" s="21"/>
      <c r="B699" s="21"/>
      <c r="C699" s="140"/>
      <c r="D699" s="205" t="s">
        <v>160</v>
      </c>
      <c r="E699" s="206">
        <v>5500000</v>
      </c>
      <c r="F699" s="202">
        <v>6500000</v>
      </c>
      <c r="G699" s="237">
        <f t="shared" si="15"/>
        <v>118.18181818181819</v>
      </c>
      <c r="H699" s="21"/>
      <c r="I699" s="21"/>
    </row>
    <row r="700" spans="1:9" s="193" customFormat="1">
      <c r="A700" s="21"/>
      <c r="B700" s="21"/>
      <c r="C700" s="140"/>
      <c r="D700" s="218" t="s">
        <v>232</v>
      </c>
      <c r="E700" s="241">
        <v>246500</v>
      </c>
      <c r="F700" s="207">
        <v>98600</v>
      </c>
      <c r="G700" s="238">
        <f t="shared" si="15"/>
        <v>40</v>
      </c>
      <c r="H700" s="21"/>
      <c r="I700" s="21"/>
    </row>
    <row r="701" spans="1:9" s="193" customFormat="1">
      <c r="A701" s="21"/>
      <c r="B701" s="21"/>
      <c r="C701" s="140"/>
      <c r="D701" s="215"/>
      <c r="E701" s="235"/>
      <c r="F701" s="212"/>
      <c r="G701" s="238" t="s">
        <v>261</v>
      </c>
      <c r="H701" s="21"/>
      <c r="I701" s="21"/>
    </row>
    <row r="702" spans="1:9" s="193" customFormat="1" ht="31.5">
      <c r="A702" s="21"/>
      <c r="B702" s="21"/>
      <c r="C702" s="140"/>
      <c r="D702" s="200" t="s">
        <v>233</v>
      </c>
      <c r="E702" s="236">
        <f>E703</f>
        <v>2265390</v>
      </c>
      <c r="F702" s="202">
        <f>F703</f>
        <v>2275373</v>
      </c>
      <c r="G702" s="237">
        <f t="shared" si="15"/>
        <v>100.44067467411793</v>
      </c>
      <c r="H702" s="21"/>
      <c r="I702" s="21"/>
    </row>
    <row r="703" spans="1:9" s="193" customFormat="1">
      <c r="A703" s="21"/>
      <c r="B703" s="21"/>
      <c r="C703" s="140"/>
      <c r="D703" s="210" t="s">
        <v>234</v>
      </c>
      <c r="E703" s="243">
        <v>2265390</v>
      </c>
      <c r="F703" s="207">
        <v>2275373</v>
      </c>
      <c r="G703" s="238">
        <f t="shared" si="15"/>
        <v>100.44067467411793</v>
      </c>
      <c r="H703" s="21"/>
      <c r="I703" s="21"/>
    </row>
    <row r="704" spans="1:9" s="193" customFormat="1">
      <c r="A704" s="21"/>
      <c r="B704" s="21"/>
      <c r="C704" s="140"/>
      <c r="D704" s="211"/>
      <c r="E704" s="235"/>
      <c r="F704" s="207"/>
      <c r="G704" s="237"/>
      <c r="H704" s="21"/>
      <c r="I704" s="21"/>
    </row>
    <row r="705" spans="1:9" s="193" customFormat="1">
      <c r="A705" s="21"/>
      <c r="B705" s="21"/>
      <c r="C705" s="140"/>
      <c r="D705" s="213" t="s">
        <v>235</v>
      </c>
      <c r="E705" s="236">
        <f>SUM(E706:E710)</f>
        <v>181686007</v>
      </c>
      <c r="F705" s="202">
        <f>F706+F707+F708+F709+F710</f>
        <v>165067291</v>
      </c>
      <c r="G705" s="237">
        <f t="shared" si="15"/>
        <v>90.853056724395955</v>
      </c>
      <c r="H705" s="21"/>
      <c r="I705" s="21"/>
    </row>
    <row r="706" spans="1:9" s="193" customFormat="1">
      <c r="A706" s="21"/>
      <c r="B706" s="21"/>
      <c r="C706" s="140"/>
      <c r="D706" s="210" t="s">
        <v>127</v>
      </c>
      <c r="E706" s="206">
        <v>93659680</v>
      </c>
      <c r="F706" s="202">
        <v>66130295</v>
      </c>
      <c r="G706" s="237">
        <f t="shared" si="15"/>
        <v>70.607005063438194</v>
      </c>
      <c r="H706" s="21"/>
      <c r="I706" s="21"/>
    </row>
    <row r="707" spans="1:9" s="193" customFormat="1">
      <c r="A707" s="21"/>
      <c r="B707" s="21"/>
      <c r="C707" s="140"/>
      <c r="D707" s="210" t="s">
        <v>236</v>
      </c>
      <c r="E707" s="206">
        <v>83893200</v>
      </c>
      <c r="F707" s="207">
        <v>95931000</v>
      </c>
      <c r="G707" s="238">
        <f t="shared" si="15"/>
        <v>114.34895796083593</v>
      </c>
      <c r="H707" s="21"/>
      <c r="I707" s="21"/>
    </row>
    <row r="708" spans="1:9" s="193" customFormat="1">
      <c r="A708" s="21"/>
      <c r="B708" s="21"/>
      <c r="C708" s="140"/>
      <c r="D708" s="210" t="s">
        <v>129</v>
      </c>
      <c r="E708" s="206">
        <v>3753120</v>
      </c>
      <c r="F708" s="207">
        <v>2648360</v>
      </c>
      <c r="G708" s="238">
        <f t="shared" si="15"/>
        <v>70.564223899049324</v>
      </c>
      <c r="H708" s="21"/>
      <c r="I708" s="21"/>
    </row>
    <row r="709" spans="1:9" s="193" customFormat="1">
      <c r="A709" s="21"/>
      <c r="B709" s="21"/>
      <c r="C709" s="140"/>
      <c r="D709" s="205" t="s">
        <v>130</v>
      </c>
      <c r="E709" s="206">
        <v>168894</v>
      </c>
      <c r="F709" s="207">
        <v>158952</v>
      </c>
      <c r="G709" s="238">
        <f t="shared" si="15"/>
        <v>94.113467618743115</v>
      </c>
      <c r="H709" s="21"/>
      <c r="I709" s="21"/>
    </row>
    <row r="710" spans="1:9" s="193" customFormat="1">
      <c r="A710" s="21"/>
      <c r="B710" s="21"/>
      <c r="C710" s="140"/>
      <c r="D710" s="210" t="s">
        <v>131</v>
      </c>
      <c r="E710" s="241">
        <v>211113</v>
      </c>
      <c r="F710" s="207">
        <v>198684</v>
      </c>
      <c r="G710" s="238">
        <f t="shared" si="15"/>
        <v>94.112631623822324</v>
      </c>
      <c r="H710" s="21"/>
      <c r="I710" s="21"/>
    </row>
    <row r="711" spans="1:9" s="193" customFormat="1">
      <c r="A711" s="21"/>
      <c r="B711" s="21"/>
      <c r="C711" s="140"/>
      <c r="D711" s="211"/>
      <c r="E711" s="235"/>
      <c r="F711" s="207"/>
      <c r="G711" s="237"/>
      <c r="H711" s="21"/>
      <c r="I711" s="21"/>
    </row>
    <row r="712" spans="1:9" s="193" customFormat="1" ht="47.25">
      <c r="A712" s="21"/>
      <c r="B712" s="21"/>
      <c r="C712" s="140"/>
      <c r="D712" s="200" t="s">
        <v>237</v>
      </c>
      <c r="E712" s="236">
        <f>SUM(E713:E716)</f>
        <v>76437150</v>
      </c>
      <c r="F712" s="202">
        <f>F713+F714+F715+F716</f>
        <v>107335398</v>
      </c>
      <c r="G712" s="237">
        <f t="shared" si="15"/>
        <v>140.42307699855371</v>
      </c>
      <c r="H712" s="21"/>
      <c r="I712" s="21"/>
    </row>
    <row r="713" spans="1:9" s="193" customFormat="1">
      <c r="A713" s="21"/>
      <c r="B713" s="21"/>
      <c r="C713" s="140"/>
      <c r="D713" s="210" t="s">
        <v>152</v>
      </c>
      <c r="E713" s="245">
        <v>52952850</v>
      </c>
      <c r="F713" s="207">
        <v>65667000</v>
      </c>
      <c r="G713" s="238">
        <f t="shared" si="15"/>
        <v>124.01032239057955</v>
      </c>
      <c r="H713" s="21"/>
      <c r="I713" s="21"/>
    </row>
    <row r="714" spans="1:9" s="193" customFormat="1">
      <c r="A714" s="21"/>
      <c r="B714" s="21"/>
      <c r="C714" s="140"/>
      <c r="D714" s="210" t="s">
        <v>164</v>
      </c>
      <c r="E714" s="206">
        <v>4926800</v>
      </c>
      <c r="F714" s="207">
        <v>5681800</v>
      </c>
      <c r="G714" s="238">
        <f t="shared" si="15"/>
        <v>115.32434846147601</v>
      </c>
      <c r="H714" s="21"/>
      <c r="I714" s="21"/>
    </row>
    <row r="715" spans="1:9" s="193" customFormat="1" ht="31.5">
      <c r="A715" s="21"/>
      <c r="B715" s="21"/>
      <c r="C715" s="140"/>
      <c r="D715" s="210" t="s">
        <v>238</v>
      </c>
      <c r="E715" s="206">
        <v>18557500</v>
      </c>
      <c r="F715" s="207">
        <v>30384098</v>
      </c>
      <c r="G715" s="238">
        <f t="shared" si="15"/>
        <v>163.72947864744711</v>
      </c>
      <c r="H715" s="21"/>
      <c r="I715" s="21"/>
    </row>
    <row r="716" spans="1:9" s="193" customFormat="1" ht="31.5">
      <c r="A716" s="21"/>
      <c r="B716" s="21"/>
      <c r="C716" s="140"/>
      <c r="D716" s="219" t="s">
        <v>239</v>
      </c>
      <c r="E716" s="42">
        <v>0</v>
      </c>
      <c r="F716" s="216">
        <v>5602500</v>
      </c>
      <c r="G716" s="237" t="s">
        <v>261</v>
      </c>
      <c r="H716" s="21"/>
      <c r="I716" s="21"/>
    </row>
    <row r="717" spans="1:9" s="193" customFormat="1">
      <c r="A717" s="21"/>
      <c r="B717" s="21"/>
      <c r="C717" s="140"/>
      <c r="D717" s="205"/>
      <c r="E717" s="235"/>
      <c r="F717" s="212"/>
      <c r="G717" s="237"/>
      <c r="H717" s="21"/>
      <c r="I717" s="21"/>
    </row>
    <row r="718" spans="1:9" s="193" customFormat="1">
      <c r="A718" s="21"/>
      <c r="B718" s="21"/>
      <c r="C718" s="140"/>
      <c r="D718" s="213" t="s">
        <v>240</v>
      </c>
      <c r="E718" s="236">
        <f>SUM(E719:E722)</f>
        <v>25993600</v>
      </c>
      <c r="F718" s="202">
        <f>F719+F720+F721+F722</f>
        <v>48192100</v>
      </c>
      <c r="G718" s="237">
        <f t="shared" si="15"/>
        <v>185.39986765973163</v>
      </c>
      <c r="H718" s="21"/>
      <c r="I718" s="21"/>
    </row>
    <row r="719" spans="1:9" s="193" customFormat="1">
      <c r="A719" s="21"/>
      <c r="B719" s="21"/>
      <c r="C719" s="140"/>
      <c r="D719" s="205" t="s">
        <v>168</v>
      </c>
      <c r="E719" s="206">
        <v>21493600</v>
      </c>
      <c r="F719" s="202">
        <v>27747100</v>
      </c>
      <c r="G719" s="237">
        <f t="shared" si="15"/>
        <v>129.0947072616965</v>
      </c>
      <c r="H719" s="21"/>
      <c r="I719" s="21"/>
    </row>
    <row r="720" spans="1:9" s="193" customFormat="1" ht="31.5">
      <c r="A720" s="21"/>
      <c r="B720" s="21"/>
      <c r="C720" s="140"/>
      <c r="D720" s="205" t="s">
        <v>241</v>
      </c>
      <c r="E720" s="42">
        <v>0</v>
      </c>
      <c r="F720" s="207">
        <v>8150000</v>
      </c>
      <c r="G720" s="238" t="s">
        <v>261</v>
      </c>
      <c r="H720" s="21"/>
      <c r="I720" s="21"/>
    </row>
    <row r="721" spans="1:9" s="193" customFormat="1" ht="31.5">
      <c r="A721" s="21"/>
      <c r="B721" s="21"/>
      <c r="C721" s="140"/>
      <c r="D721" s="205" t="s">
        <v>242</v>
      </c>
      <c r="E721" s="206">
        <v>3500000</v>
      </c>
      <c r="F721" s="207">
        <v>8700000</v>
      </c>
      <c r="G721" s="238">
        <f t="shared" si="15"/>
        <v>248.57142857142858</v>
      </c>
      <c r="H721" s="21"/>
      <c r="I721" s="21"/>
    </row>
    <row r="722" spans="1:9" s="193" customFormat="1" ht="31.5">
      <c r="A722" s="21"/>
      <c r="B722" s="21"/>
      <c r="C722" s="140"/>
      <c r="D722" s="205" t="s">
        <v>243</v>
      </c>
      <c r="E722" s="206">
        <v>1000000</v>
      </c>
      <c r="F722" s="207">
        <v>3595000</v>
      </c>
      <c r="G722" s="238">
        <f t="shared" si="15"/>
        <v>359.5</v>
      </c>
      <c r="H722" s="21"/>
      <c r="I722" s="21"/>
    </row>
    <row r="723" spans="1:9" s="193" customFormat="1">
      <c r="A723" s="21"/>
      <c r="B723" s="21"/>
      <c r="C723" s="140"/>
      <c r="D723" s="211"/>
      <c r="E723" s="235"/>
      <c r="F723" s="207"/>
      <c r="G723" s="237"/>
      <c r="H723" s="21"/>
      <c r="I723" s="21"/>
    </row>
    <row r="724" spans="1:9" s="193" customFormat="1" ht="31.5">
      <c r="A724" s="21"/>
      <c r="B724" s="21"/>
      <c r="C724" s="140"/>
      <c r="D724" s="200" t="s">
        <v>244</v>
      </c>
      <c r="E724" s="236">
        <f>SUM(E725:E727)</f>
        <v>232517000</v>
      </c>
      <c r="F724" s="202">
        <f>F725+F726+F727</f>
        <v>241019000</v>
      </c>
      <c r="G724" s="237">
        <f t="shared" si="15"/>
        <v>103.65650683605929</v>
      </c>
      <c r="H724" s="21"/>
      <c r="I724" s="21"/>
    </row>
    <row r="725" spans="1:9" s="193" customFormat="1" ht="31.5">
      <c r="A725" s="21"/>
      <c r="B725" s="21"/>
      <c r="C725" s="140"/>
      <c r="D725" s="205" t="s">
        <v>245</v>
      </c>
      <c r="E725" s="206">
        <v>16437000</v>
      </c>
      <c r="F725" s="207">
        <v>14161000</v>
      </c>
      <c r="G725" s="238">
        <f t="shared" si="15"/>
        <v>86.153190971588486</v>
      </c>
      <c r="H725" s="21"/>
      <c r="I725" s="21"/>
    </row>
    <row r="726" spans="1:9" s="193" customFormat="1">
      <c r="A726" s="21"/>
      <c r="B726" s="21"/>
      <c r="C726" s="140"/>
      <c r="D726" s="210" t="s">
        <v>246</v>
      </c>
      <c r="E726" s="206">
        <v>10276000</v>
      </c>
      <c r="F726" s="207">
        <v>10246000</v>
      </c>
      <c r="G726" s="238">
        <f t="shared" si="15"/>
        <v>99.708057609964968</v>
      </c>
      <c r="H726" s="21"/>
      <c r="I726" s="21"/>
    </row>
    <row r="727" spans="1:9" s="193" customFormat="1" ht="31.5">
      <c r="A727" s="21"/>
      <c r="B727" s="21"/>
      <c r="C727" s="140"/>
      <c r="D727" s="205" t="s">
        <v>247</v>
      </c>
      <c r="E727" s="206">
        <v>205804000</v>
      </c>
      <c r="F727" s="207">
        <v>216612000</v>
      </c>
      <c r="G727" s="238">
        <f t="shared" si="15"/>
        <v>105.25159860838467</v>
      </c>
      <c r="H727" s="21"/>
      <c r="I727" s="21"/>
    </row>
    <row r="728" spans="1:9" s="193" customFormat="1">
      <c r="A728" s="21"/>
      <c r="B728" s="21"/>
      <c r="C728" s="140"/>
      <c r="D728" s="205"/>
      <c r="E728" s="235"/>
      <c r="F728" s="212"/>
      <c r="G728" s="237"/>
      <c r="H728" s="21"/>
      <c r="I728" s="21"/>
    </row>
    <row r="729" spans="1:9" s="193" customFormat="1">
      <c r="A729" s="21"/>
      <c r="B729" s="21"/>
      <c r="C729" s="125">
        <v>5</v>
      </c>
      <c r="D729" s="213" t="s">
        <v>248</v>
      </c>
      <c r="E729" s="236">
        <f>E730</f>
        <v>7679600</v>
      </c>
      <c r="F729" s="202">
        <f>F730</f>
        <v>7715300</v>
      </c>
      <c r="G729" s="237">
        <f t="shared" si="15"/>
        <v>100.46486796187301</v>
      </c>
      <c r="H729" s="21"/>
      <c r="I729" s="21"/>
    </row>
    <row r="730" spans="1:9" s="193" customFormat="1" ht="31.5">
      <c r="A730" s="21"/>
      <c r="B730" s="21"/>
      <c r="C730" s="140"/>
      <c r="D730" s="200" t="s">
        <v>249</v>
      </c>
      <c r="E730" s="236">
        <f>SUM(E731:E734)</f>
        <v>7679600</v>
      </c>
      <c r="F730" s="202">
        <f>F731+F732+F733+F734</f>
        <v>7715300</v>
      </c>
      <c r="G730" s="237">
        <f t="shared" si="15"/>
        <v>100.46486796187301</v>
      </c>
      <c r="H730" s="21"/>
      <c r="I730" s="21"/>
    </row>
    <row r="731" spans="1:9" s="193" customFormat="1">
      <c r="A731" s="21"/>
      <c r="B731" s="21"/>
      <c r="C731" s="140"/>
      <c r="D731" s="210" t="s">
        <v>152</v>
      </c>
      <c r="E731" s="206">
        <v>270000</v>
      </c>
      <c r="F731" s="207">
        <v>910300</v>
      </c>
      <c r="G731" s="238">
        <f t="shared" si="15"/>
        <v>337.14814814814815</v>
      </c>
      <c r="H731" s="21"/>
      <c r="I731" s="21"/>
    </row>
    <row r="732" spans="1:9" s="193" customFormat="1">
      <c r="A732" s="21"/>
      <c r="B732" s="21"/>
      <c r="C732" s="140"/>
      <c r="D732" s="205" t="s">
        <v>125</v>
      </c>
      <c r="E732" s="206">
        <v>289600</v>
      </c>
      <c r="F732" s="207">
        <v>270000</v>
      </c>
      <c r="G732" s="238">
        <f t="shared" ref="G732:G783" si="16">F732/E732*100</f>
        <v>93.232044198895025</v>
      </c>
      <c r="H732" s="21"/>
      <c r="I732" s="21"/>
    </row>
    <row r="733" spans="1:9" s="193" customFormat="1">
      <c r="A733" s="21"/>
      <c r="B733" s="21"/>
      <c r="C733" s="140"/>
      <c r="D733" s="210" t="s">
        <v>126</v>
      </c>
      <c r="E733" s="206">
        <v>7120000</v>
      </c>
      <c r="F733" s="207">
        <v>5035000</v>
      </c>
      <c r="G733" s="238">
        <f t="shared" si="16"/>
        <v>70.716292134831463</v>
      </c>
      <c r="H733" s="21"/>
      <c r="I733" s="21"/>
    </row>
    <row r="734" spans="1:9" s="193" customFormat="1">
      <c r="A734" s="21"/>
      <c r="B734" s="21"/>
      <c r="C734" s="140"/>
      <c r="D734" s="210" t="s">
        <v>156</v>
      </c>
      <c r="E734" s="42">
        <v>0</v>
      </c>
      <c r="F734" s="207">
        <v>1500000</v>
      </c>
      <c r="G734" s="238" t="s">
        <v>261</v>
      </c>
      <c r="H734" s="21"/>
      <c r="I734" s="21"/>
    </row>
    <row r="735" spans="1:9" s="193" customFormat="1">
      <c r="A735" s="21"/>
      <c r="B735" s="21"/>
      <c r="C735" s="140"/>
      <c r="D735" s="211"/>
      <c r="E735" s="235"/>
      <c r="F735" s="207"/>
      <c r="G735" s="237"/>
      <c r="H735" s="21"/>
      <c r="I735" s="21"/>
    </row>
    <row r="736" spans="1:9" s="193" customFormat="1" ht="31.5">
      <c r="A736" s="21"/>
      <c r="B736" s="21"/>
      <c r="C736" s="125">
        <v>6</v>
      </c>
      <c r="D736" s="200" t="s">
        <v>250</v>
      </c>
      <c r="E736" s="236">
        <f>E737</f>
        <v>198299800</v>
      </c>
      <c r="F736" s="202">
        <f>F737</f>
        <v>196533000</v>
      </c>
      <c r="G736" s="237">
        <f t="shared" si="16"/>
        <v>99.109025828568662</v>
      </c>
      <c r="H736" s="21"/>
      <c r="I736" s="21"/>
    </row>
    <row r="737" spans="1:9" s="193" customFormat="1" ht="31.5">
      <c r="A737" s="21"/>
      <c r="B737" s="21"/>
      <c r="C737" s="140"/>
      <c r="D737" s="200" t="s">
        <v>251</v>
      </c>
      <c r="E737" s="236">
        <f>SUM(E738:E745)</f>
        <v>198299800</v>
      </c>
      <c r="F737" s="202">
        <f>F738+F739+F740+F741+F742+F743+F744+F745</f>
        <v>196533000</v>
      </c>
      <c r="G737" s="237">
        <f t="shared" si="16"/>
        <v>99.109025828568662</v>
      </c>
      <c r="H737" s="21"/>
      <c r="I737" s="21"/>
    </row>
    <row r="738" spans="1:9" s="193" customFormat="1">
      <c r="A738" s="21"/>
      <c r="B738" s="21"/>
      <c r="C738" s="140"/>
      <c r="D738" s="205" t="s">
        <v>125</v>
      </c>
      <c r="E738" s="206">
        <v>1227800</v>
      </c>
      <c r="F738" s="207">
        <v>1299000</v>
      </c>
      <c r="G738" s="238">
        <f t="shared" si="16"/>
        <v>105.79899006352827</v>
      </c>
      <c r="H738" s="21"/>
      <c r="I738" s="21"/>
    </row>
    <row r="739" spans="1:9" s="193" customFormat="1">
      <c r="A739" s="21"/>
      <c r="B739" s="21"/>
      <c r="C739" s="140"/>
      <c r="D739" s="210" t="s">
        <v>126</v>
      </c>
      <c r="E739" s="206">
        <v>13815000</v>
      </c>
      <c r="F739" s="207">
        <v>14894000</v>
      </c>
      <c r="G739" s="238">
        <f t="shared" si="16"/>
        <v>107.81035106768006</v>
      </c>
      <c r="H739" s="21"/>
      <c r="I739" s="21"/>
    </row>
    <row r="740" spans="1:9" s="193" customFormat="1" ht="31.5">
      <c r="A740" s="21"/>
      <c r="B740" s="21"/>
      <c r="C740" s="140"/>
      <c r="D740" s="205" t="s">
        <v>134</v>
      </c>
      <c r="E740" s="206">
        <v>7150000</v>
      </c>
      <c r="F740" s="207">
        <v>5000000</v>
      </c>
      <c r="G740" s="238">
        <f t="shared" si="16"/>
        <v>69.930069930069934</v>
      </c>
      <c r="H740" s="21"/>
      <c r="I740" s="21"/>
    </row>
    <row r="741" spans="1:9" s="193" customFormat="1" ht="31.5">
      <c r="A741" s="21"/>
      <c r="B741" s="21"/>
      <c r="C741" s="140"/>
      <c r="D741" s="205" t="s">
        <v>153</v>
      </c>
      <c r="E741" s="206">
        <v>47625000</v>
      </c>
      <c r="F741" s="207">
        <v>27500000</v>
      </c>
      <c r="G741" s="238">
        <f t="shared" si="16"/>
        <v>57.742782152230973</v>
      </c>
      <c r="H741" s="21"/>
      <c r="I741" s="21"/>
    </row>
    <row r="742" spans="1:9" s="193" customFormat="1">
      <c r="A742" s="21"/>
      <c r="B742" s="21"/>
      <c r="C742" s="140"/>
      <c r="D742" s="210" t="s">
        <v>128</v>
      </c>
      <c r="E742" s="206">
        <v>30000000</v>
      </c>
      <c r="F742" s="207">
        <v>38500000</v>
      </c>
      <c r="G742" s="238">
        <f t="shared" si="16"/>
        <v>128.33333333333334</v>
      </c>
      <c r="H742" s="21"/>
      <c r="I742" s="21"/>
    </row>
    <row r="743" spans="1:9" s="193" customFormat="1">
      <c r="A743" s="21"/>
      <c r="B743" s="21"/>
      <c r="C743" s="140"/>
      <c r="D743" s="210" t="s">
        <v>252</v>
      </c>
      <c r="E743" s="236">
        <v>0</v>
      </c>
      <c r="F743" s="207">
        <v>57000000</v>
      </c>
      <c r="G743" s="238" t="s">
        <v>261</v>
      </c>
      <c r="H743" s="21"/>
      <c r="I743" s="21"/>
    </row>
    <row r="744" spans="1:9" s="193" customFormat="1" ht="31.5">
      <c r="A744" s="21"/>
      <c r="B744" s="21"/>
      <c r="C744" s="140"/>
      <c r="D744" s="205" t="s">
        <v>165</v>
      </c>
      <c r="E744" s="206">
        <v>97402000</v>
      </c>
      <c r="F744" s="207">
        <v>49940000</v>
      </c>
      <c r="G744" s="238">
        <f t="shared" si="16"/>
        <v>51.27204780189318</v>
      </c>
      <c r="H744" s="21"/>
      <c r="I744" s="21"/>
    </row>
    <row r="745" spans="1:9" s="193" customFormat="1">
      <c r="A745" s="21"/>
      <c r="B745" s="21"/>
      <c r="C745" s="140"/>
      <c r="D745" s="210" t="s">
        <v>138</v>
      </c>
      <c r="E745" s="206">
        <v>1080000</v>
      </c>
      <c r="F745" s="207">
        <v>2400000</v>
      </c>
      <c r="G745" s="238">
        <f t="shared" si="16"/>
        <v>222.22222222222223</v>
      </c>
      <c r="H745" s="21"/>
      <c r="I745" s="21"/>
    </row>
    <row r="746" spans="1:9" s="193" customFormat="1">
      <c r="A746" s="21"/>
      <c r="B746" s="21"/>
      <c r="C746" s="140"/>
      <c r="D746" s="211"/>
      <c r="E746" s="235"/>
      <c r="F746" s="207"/>
      <c r="G746" s="238"/>
      <c r="H746" s="21"/>
      <c r="I746" s="21"/>
    </row>
    <row r="747" spans="1:9" s="193" customFormat="1" ht="31.5">
      <c r="A747" s="21"/>
      <c r="B747" s="21"/>
      <c r="C747" s="125">
        <v>7</v>
      </c>
      <c r="D747" s="200" t="s">
        <v>253</v>
      </c>
      <c r="E747" s="236">
        <f>E748</f>
        <v>31162001140</v>
      </c>
      <c r="F747" s="202">
        <f>F748</f>
        <v>918767136</v>
      </c>
      <c r="G747" s="237">
        <f t="shared" si="16"/>
        <v>2.9483573018058111</v>
      </c>
      <c r="H747" s="21"/>
      <c r="I747" s="21"/>
    </row>
    <row r="748" spans="1:9" s="193" customFormat="1" ht="47.25">
      <c r="A748" s="21"/>
      <c r="B748" s="21"/>
      <c r="C748" s="140"/>
      <c r="D748" s="200" t="s">
        <v>254</v>
      </c>
      <c r="E748" s="236">
        <f>SUM(E749:E761)</f>
        <v>31162001140</v>
      </c>
      <c r="F748" s="202">
        <f>F749+F750+F751+F752+F753+F754+F755+F756+F757+F758+F759+F760+F761</f>
        <v>918767136</v>
      </c>
      <c r="G748" s="237">
        <f t="shared" si="16"/>
        <v>2.9483573018058111</v>
      </c>
      <c r="H748" s="21"/>
      <c r="I748" s="21"/>
    </row>
    <row r="749" spans="1:9" s="193" customFormat="1">
      <c r="A749" s="21"/>
      <c r="B749" s="21"/>
      <c r="C749" s="140"/>
      <c r="D749" s="210" t="s">
        <v>152</v>
      </c>
      <c r="E749" s="206">
        <v>288000</v>
      </c>
      <c r="F749" s="207">
        <v>547000</v>
      </c>
      <c r="G749" s="238">
        <f t="shared" si="16"/>
        <v>189.93055555555557</v>
      </c>
      <c r="H749" s="21"/>
      <c r="I749" s="21"/>
    </row>
    <row r="750" spans="1:9" s="193" customFormat="1">
      <c r="A750" s="21"/>
      <c r="B750" s="21"/>
      <c r="C750" s="140"/>
      <c r="D750" s="205" t="s">
        <v>125</v>
      </c>
      <c r="E750" s="206">
        <v>578800</v>
      </c>
      <c r="F750" s="207">
        <v>679680</v>
      </c>
      <c r="G750" s="238">
        <f t="shared" si="16"/>
        <v>117.42916378714582</v>
      </c>
      <c r="H750" s="21"/>
      <c r="I750" s="21"/>
    </row>
    <row r="751" spans="1:9" s="193" customFormat="1">
      <c r="A751" s="21"/>
      <c r="B751" s="21"/>
      <c r="C751" s="140"/>
      <c r="D751" s="210" t="s">
        <v>126</v>
      </c>
      <c r="E751" s="206">
        <v>2902000</v>
      </c>
      <c r="F751" s="207">
        <v>1738000</v>
      </c>
      <c r="G751" s="238">
        <f t="shared" si="16"/>
        <v>59.889731219848386</v>
      </c>
      <c r="H751" s="21"/>
      <c r="I751" s="21"/>
    </row>
    <row r="752" spans="1:9" s="193" customFormat="1">
      <c r="A752" s="21"/>
      <c r="B752" s="21"/>
      <c r="C752" s="140"/>
      <c r="D752" s="210" t="s">
        <v>156</v>
      </c>
      <c r="E752" s="206">
        <v>2840000</v>
      </c>
      <c r="F752" s="207">
        <v>2020000</v>
      </c>
      <c r="G752" s="238">
        <f t="shared" si="16"/>
        <v>71.126760563380287</v>
      </c>
      <c r="H752" s="21"/>
      <c r="I752" s="21"/>
    </row>
    <row r="753" spans="1:9" s="193" customFormat="1" ht="31.5">
      <c r="A753" s="21"/>
      <c r="B753" s="21"/>
      <c r="C753" s="140"/>
      <c r="D753" s="205" t="s">
        <v>153</v>
      </c>
      <c r="E753" s="236">
        <v>0</v>
      </c>
      <c r="F753" s="207">
        <v>21750000</v>
      </c>
      <c r="G753" s="238" t="s">
        <v>261</v>
      </c>
      <c r="H753" s="21"/>
      <c r="I753" s="21"/>
    </row>
    <row r="754" spans="1:9" s="193" customFormat="1">
      <c r="A754" s="21"/>
      <c r="B754" s="21"/>
      <c r="C754" s="140"/>
      <c r="D754" s="210" t="s">
        <v>127</v>
      </c>
      <c r="E754" s="206">
        <v>27600000</v>
      </c>
      <c r="F754" s="207">
        <v>83721252</v>
      </c>
      <c r="G754" s="238">
        <f t="shared" si="16"/>
        <v>303.33786956521737</v>
      </c>
      <c r="H754" s="21"/>
      <c r="I754" s="21"/>
    </row>
    <row r="755" spans="1:9" s="193" customFormat="1">
      <c r="A755" s="21"/>
      <c r="B755" s="21"/>
      <c r="C755" s="140"/>
      <c r="D755" s="210" t="s">
        <v>164</v>
      </c>
      <c r="E755" s="206">
        <v>3419880</v>
      </c>
      <c r="F755" s="207">
        <v>2842440</v>
      </c>
      <c r="G755" s="238">
        <f t="shared" si="16"/>
        <v>83.115197024457004</v>
      </c>
      <c r="H755" s="21"/>
      <c r="I755" s="21"/>
    </row>
    <row r="756" spans="1:9" s="193" customFormat="1">
      <c r="A756" s="21"/>
      <c r="B756" s="21"/>
      <c r="C756" s="140"/>
      <c r="D756" s="210" t="s">
        <v>129</v>
      </c>
      <c r="E756" s="206">
        <v>736000</v>
      </c>
      <c r="F756" s="207">
        <v>3349920</v>
      </c>
      <c r="G756" s="238">
        <f t="shared" si="16"/>
        <v>455.15217391304344</v>
      </c>
      <c r="H756" s="21"/>
      <c r="I756" s="21"/>
    </row>
    <row r="757" spans="1:9" s="193" customFormat="1">
      <c r="A757" s="21"/>
      <c r="B757" s="21"/>
      <c r="C757" s="140"/>
      <c r="D757" s="205" t="s">
        <v>130</v>
      </c>
      <c r="E757" s="206">
        <v>49680</v>
      </c>
      <c r="F757" s="207">
        <v>201000</v>
      </c>
      <c r="G757" s="238">
        <f t="shared" si="16"/>
        <v>404.58937198067633</v>
      </c>
      <c r="H757" s="21"/>
      <c r="I757" s="21"/>
    </row>
    <row r="758" spans="1:9" s="193" customFormat="1">
      <c r="A758" s="21"/>
      <c r="B758" s="21"/>
      <c r="C758" s="140"/>
      <c r="D758" s="210" t="s">
        <v>131</v>
      </c>
      <c r="E758" s="245">
        <v>62100</v>
      </c>
      <c r="F758" s="207">
        <v>251244</v>
      </c>
      <c r="G758" s="238">
        <f t="shared" si="16"/>
        <v>404.5797101449275</v>
      </c>
      <c r="H758" s="21"/>
      <c r="I758" s="21"/>
    </row>
    <row r="759" spans="1:9" s="193" customFormat="1">
      <c r="A759" s="21"/>
      <c r="B759" s="21"/>
      <c r="C759" s="140"/>
      <c r="D759" s="210" t="s">
        <v>138</v>
      </c>
      <c r="E759" s="236">
        <v>0</v>
      </c>
      <c r="F759" s="207">
        <v>0</v>
      </c>
      <c r="G759" s="238" t="s">
        <v>261</v>
      </c>
      <c r="H759" s="21"/>
      <c r="I759" s="21"/>
    </row>
    <row r="760" spans="1:9" s="193" customFormat="1">
      <c r="A760" s="21"/>
      <c r="B760" s="21"/>
      <c r="C760" s="140"/>
      <c r="D760" s="210" t="s">
        <v>255</v>
      </c>
      <c r="E760" s="206">
        <v>27324728480</v>
      </c>
      <c r="F760" s="207">
        <v>49020200</v>
      </c>
      <c r="G760" s="238">
        <f t="shared" si="16"/>
        <v>0.17939867192415007</v>
      </c>
      <c r="H760" s="21"/>
      <c r="I760" s="21"/>
    </row>
    <row r="761" spans="1:9" s="193" customFormat="1">
      <c r="A761" s="21"/>
      <c r="B761" s="21"/>
      <c r="C761" s="140"/>
      <c r="D761" s="210" t="s">
        <v>256</v>
      </c>
      <c r="E761" s="206">
        <v>3798796200</v>
      </c>
      <c r="F761" s="207">
        <v>752646400</v>
      </c>
      <c r="G761" s="238">
        <f t="shared" si="16"/>
        <v>19.812760684555808</v>
      </c>
      <c r="H761" s="21"/>
      <c r="I761" s="21"/>
    </row>
    <row r="762" spans="1:9" s="193" customFormat="1">
      <c r="A762" s="21"/>
      <c r="B762" s="21"/>
      <c r="C762" s="140"/>
      <c r="D762" s="211"/>
      <c r="E762" s="235"/>
      <c r="F762" s="207"/>
      <c r="G762" s="238"/>
      <c r="H762" s="21"/>
      <c r="I762" s="21"/>
    </row>
    <row r="763" spans="1:9" s="193" customFormat="1">
      <c r="A763" s="21"/>
      <c r="B763" s="21"/>
      <c r="C763" s="125">
        <v>8</v>
      </c>
      <c r="D763" s="213" t="s">
        <v>257</v>
      </c>
      <c r="E763" s="236">
        <f>E764</f>
        <v>373246516</v>
      </c>
      <c r="F763" s="202">
        <f>F764</f>
        <v>718515242</v>
      </c>
      <c r="G763" s="237">
        <f t="shared" si="16"/>
        <v>192.50420598701584</v>
      </c>
      <c r="H763" s="21"/>
      <c r="I763" s="21"/>
    </row>
    <row r="764" spans="1:9" s="193" customFormat="1">
      <c r="A764" s="21"/>
      <c r="B764" s="21"/>
      <c r="C764" s="140"/>
      <c r="D764" s="213" t="s">
        <v>258</v>
      </c>
      <c r="E764" s="236">
        <f>SUM(E765:E779)</f>
        <v>373246516</v>
      </c>
      <c r="F764" s="202">
        <f>F765+F766+F767+F768+F769+F770+F771+F772+F773+F774+F775+F776+F777+F778+F779</f>
        <v>718515242</v>
      </c>
      <c r="G764" s="237">
        <f t="shared" si="16"/>
        <v>192.50420598701584</v>
      </c>
      <c r="H764" s="21"/>
      <c r="I764" s="21"/>
    </row>
    <row r="765" spans="1:9" s="193" customFormat="1">
      <c r="A765" s="21"/>
      <c r="B765" s="21"/>
      <c r="C765" s="140"/>
      <c r="D765" s="210" t="s">
        <v>259</v>
      </c>
      <c r="E765" s="206">
        <v>1250000</v>
      </c>
      <c r="F765" s="207">
        <v>4142000</v>
      </c>
      <c r="G765" s="238">
        <f t="shared" si="16"/>
        <v>331.36</v>
      </c>
      <c r="H765" s="21"/>
      <c r="I765" s="21"/>
    </row>
    <row r="766" spans="1:9" s="193" customFormat="1">
      <c r="A766" s="21"/>
      <c r="B766" s="21"/>
      <c r="C766" s="140"/>
      <c r="D766" s="210" t="s">
        <v>152</v>
      </c>
      <c r="E766" s="206">
        <v>198000</v>
      </c>
      <c r="F766" s="207">
        <v>4939100</v>
      </c>
      <c r="G766" s="238">
        <f t="shared" si="16"/>
        <v>2494.4949494949492</v>
      </c>
      <c r="H766" s="21"/>
      <c r="I766" s="21"/>
    </row>
    <row r="767" spans="1:9" s="193" customFormat="1">
      <c r="A767" s="21"/>
      <c r="B767" s="21"/>
      <c r="C767" s="140"/>
      <c r="D767" s="205" t="s">
        <v>125</v>
      </c>
      <c r="E767" s="206">
        <v>2277800</v>
      </c>
      <c r="F767" s="207">
        <v>8987840</v>
      </c>
      <c r="G767" s="238">
        <f t="shared" si="16"/>
        <v>394.58424795855649</v>
      </c>
      <c r="H767" s="21"/>
      <c r="I767" s="21"/>
    </row>
    <row r="768" spans="1:9" s="193" customFormat="1">
      <c r="A768" s="21"/>
      <c r="B768" s="21"/>
      <c r="C768" s="140"/>
      <c r="D768" s="205" t="s">
        <v>160</v>
      </c>
      <c r="E768" s="235"/>
      <c r="F768" s="207">
        <v>10800000</v>
      </c>
      <c r="G768" s="238" t="s">
        <v>261</v>
      </c>
      <c r="H768" s="21"/>
      <c r="I768" s="21"/>
    </row>
    <row r="769" spans="1:9" s="193" customFormat="1">
      <c r="A769" s="21"/>
      <c r="B769" s="21"/>
      <c r="C769" s="140"/>
      <c r="D769" s="210" t="s">
        <v>126</v>
      </c>
      <c r="E769" s="245">
        <v>40552000</v>
      </c>
      <c r="F769" s="207">
        <v>27040000</v>
      </c>
      <c r="G769" s="238">
        <f t="shared" si="16"/>
        <v>66.679818504636017</v>
      </c>
      <c r="H769" s="21"/>
      <c r="I769" s="21"/>
    </row>
    <row r="770" spans="1:9" s="193" customFormat="1">
      <c r="A770" s="21"/>
      <c r="B770" s="21"/>
      <c r="C770" s="140"/>
      <c r="D770" s="210" t="s">
        <v>156</v>
      </c>
      <c r="E770" s="206">
        <f>11800000+1600000</f>
        <v>13400000</v>
      </c>
      <c r="F770" s="207">
        <v>33580000</v>
      </c>
      <c r="G770" s="238">
        <f t="shared" si="16"/>
        <v>250.59701492537312</v>
      </c>
      <c r="H770" s="21"/>
      <c r="I770" s="21"/>
    </row>
    <row r="771" spans="1:9" s="193" customFormat="1" ht="31.5">
      <c r="A771" s="21"/>
      <c r="B771" s="21"/>
      <c r="C771" s="140"/>
      <c r="D771" s="205" t="s">
        <v>153</v>
      </c>
      <c r="E771" s="206">
        <v>45250000</v>
      </c>
      <c r="F771" s="207">
        <v>170000000</v>
      </c>
      <c r="G771" s="238">
        <f t="shared" si="16"/>
        <v>375.69060773480663</v>
      </c>
      <c r="H771" s="21"/>
      <c r="I771" s="21"/>
    </row>
    <row r="772" spans="1:9" s="193" customFormat="1">
      <c r="A772" s="21"/>
      <c r="B772" s="21"/>
      <c r="C772" s="140"/>
      <c r="D772" s="210" t="s">
        <v>127</v>
      </c>
      <c r="E772" s="206">
        <v>69605879</v>
      </c>
      <c r="F772" s="207">
        <v>70627694</v>
      </c>
      <c r="G772" s="238">
        <f t="shared" si="16"/>
        <v>101.46800100031781</v>
      </c>
      <c r="H772" s="21"/>
      <c r="I772" s="21"/>
    </row>
    <row r="773" spans="1:9" s="193" customFormat="1">
      <c r="A773" s="21"/>
      <c r="B773" s="21"/>
      <c r="C773" s="140"/>
      <c r="D773" s="210" t="s">
        <v>128</v>
      </c>
      <c r="E773" s="236">
        <v>0</v>
      </c>
      <c r="F773" s="207">
        <v>42000000</v>
      </c>
      <c r="G773" s="238" t="s">
        <v>261</v>
      </c>
      <c r="H773" s="21"/>
      <c r="I773" s="21"/>
    </row>
    <row r="774" spans="1:9" s="193" customFormat="1">
      <c r="A774" s="21"/>
      <c r="B774" s="21"/>
      <c r="C774" s="140"/>
      <c r="D774" s="210" t="s">
        <v>163</v>
      </c>
      <c r="E774" s="236">
        <v>0</v>
      </c>
      <c r="F774" s="207">
        <v>0</v>
      </c>
      <c r="G774" s="238" t="s">
        <v>261</v>
      </c>
      <c r="H774" s="21"/>
      <c r="I774" s="21"/>
    </row>
    <row r="775" spans="1:9" s="193" customFormat="1">
      <c r="A775" s="21"/>
      <c r="B775" s="21"/>
      <c r="C775" s="140"/>
      <c r="D775" s="210" t="s">
        <v>164</v>
      </c>
      <c r="E775" s="206">
        <v>198639480</v>
      </c>
      <c r="F775" s="207">
        <v>310176280</v>
      </c>
      <c r="G775" s="238">
        <f t="shared" si="16"/>
        <v>156.15036849673589</v>
      </c>
      <c r="H775" s="21"/>
      <c r="I775" s="21"/>
    </row>
    <row r="776" spans="1:9" s="193" customFormat="1">
      <c r="A776" s="21"/>
      <c r="B776" s="21"/>
      <c r="C776" s="140"/>
      <c r="D776" s="210" t="s">
        <v>129</v>
      </c>
      <c r="E776" s="206">
        <v>1791360</v>
      </c>
      <c r="F776" s="207">
        <v>1791360</v>
      </c>
      <c r="G776" s="238">
        <f t="shared" si="16"/>
        <v>100</v>
      </c>
      <c r="H776" s="21"/>
      <c r="I776" s="21"/>
    </row>
    <row r="777" spans="1:9" s="193" customFormat="1">
      <c r="A777" s="21"/>
      <c r="B777" s="21"/>
      <c r="C777" s="140"/>
      <c r="D777" s="205" t="s">
        <v>130</v>
      </c>
      <c r="E777" s="206">
        <v>125343</v>
      </c>
      <c r="F777" s="207">
        <v>169324</v>
      </c>
      <c r="G777" s="238">
        <f t="shared" si="16"/>
        <v>135.08851710905276</v>
      </c>
      <c r="H777" s="21"/>
      <c r="I777" s="21"/>
    </row>
    <row r="778" spans="1:9" s="193" customFormat="1">
      <c r="A778" s="21"/>
      <c r="B778" s="21"/>
      <c r="C778" s="140"/>
      <c r="D778" s="210" t="s">
        <v>131</v>
      </c>
      <c r="E778" s="206">
        <v>156654</v>
      </c>
      <c r="F778" s="207">
        <v>211644</v>
      </c>
      <c r="G778" s="238">
        <f t="shared" si="16"/>
        <v>135.10283810180397</v>
      </c>
      <c r="H778" s="21"/>
      <c r="I778" s="21"/>
    </row>
    <row r="779" spans="1:9" s="193" customFormat="1">
      <c r="A779" s="21"/>
      <c r="B779" s="21"/>
      <c r="C779" s="140"/>
      <c r="D779" s="210" t="s">
        <v>138</v>
      </c>
      <c r="E779" s="236">
        <v>0</v>
      </c>
      <c r="F779" s="207">
        <v>34050000</v>
      </c>
      <c r="G779" s="238" t="s">
        <v>261</v>
      </c>
      <c r="H779" s="21"/>
      <c r="I779" s="21"/>
    </row>
    <row r="780" spans="1:9" s="193" customFormat="1">
      <c r="A780" s="21"/>
      <c r="B780" s="21"/>
      <c r="C780" s="234"/>
      <c r="D780" s="234"/>
      <c r="E780" s="235"/>
      <c r="F780" s="222"/>
      <c r="G780" s="238" t="s">
        <v>261</v>
      </c>
      <c r="H780" s="21"/>
      <c r="I780" s="21"/>
    </row>
    <row r="781" spans="1:9" s="193" customFormat="1">
      <c r="A781" s="21"/>
      <c r="B781" s="21"/>
      <c r="C781" s="224" t="s">
        <v>120</v>
      </c>
      <c r="D781" s="225"/>
      <c r="E781" s="246">
        <f>E473+E545+E557+E599+E729+E736+E747+E763</f>
        <v>39347241888</v>
      </c>
      <c r="F781" s="227">
        <f>F473+F545+F557+F599+F729+F736+F747+F763</f>
        <v>10716581403</v>
      </c>
      <c r="G781" s="237">
        <f t="shared" si="16"/>
        <v>27.235915120821492</v>
      </c>
      <c r="H781" s="21"/>
      <c r="I781" s="21"/>
    </row>
    <row r="782" spans="1:9" s="193" customFormat="1">
      <c r="A782" s="1"/>
      <c r="B782" s="1"/>
      <c r="C782" s="151"/>
      <c r="D782" s="175"/>
      <c r="E782" s="176"/>
      <c r="F782" s="177"/>
      <c r="G782" s="178"/>
      <c r="H782" s="1"/>
      <c r="I782" s="1"/>
    </row>
    <row r="783" spans="1:9" s="193" customFormat="1">
      <c r="A783" s="1"/>
      <c r="B783" s="1"/>
      <c r="C783" s="151"/>
      <c r="D783" s="175"/>
      <c r="E783" s="176"/>
      <c r="F783" s="177"/>
      <c r="G783" s="178"/>
      <c r="H783" s="1"/>
      <c r="I783" s="1"/>
    </row>
    <row r="784" spans="1:9" s="193" customFormat="1">
      <c r="A784" s="180" t="s">
        <v>262</v>
      </c>
      <c r="B784" s="180" t="s">
        <v>263</v>
      </c>
      <c r="C784" s="247"/>
      <c r="D784" s="247"/>
      <c r="E784" s="248"/>
      <c r="F784" s="249"/>
      <c r="G784" s="250"/>
      <c r="H784" s="247"/>
      <c r="I784" s="247"/>
    </row>
    <row r="785" spans="3:10" ht="47.25">
      <c r="C785" s="1">
        <v>1</v>
      </c>
      <c r="D785" s="211" t="s">
        <v>264</v>
      </c>
      <c r="J785" s="1"/>
    </row>
    <row r="786" spans="3:10">
      <c r="C786" s="1">
        <v>2</v>
      </c>
      <c r="D786" s="251" t="s">
        <v>265</v>
      </c>
      <c r="J786" s="1"/>
    </row>
    <row r="787" spans="3:10" ht="47.25">
      <c r="C787" s="1">
        <v>3</v>
      </c>
      <c r="D787" s="211" t="s">
        <v>266</v>
      </c>
      <c r="J787" s="1"/>
    </row>
    <row r="788" spans="3:10">
      <c r="C788" s="1">
        <v>4</v>
      </c>
      <c r="D788" s="251" t="s">
        <v>267</v>
      </c>
      <c r="J788" s="1"/>
    </row>
    <row r="789" spans="3:10">
      <c r="C789" s="1">
        <v>5</v>
      </c>
      <c r="D789" s="251" t="s">
        <v>268</v>
      </c>
      <c r="J789" s="1"/>
    </row>
    <row r="790" spans="3:10" ht="47.25">
      <c r="C790" s="1">
        <v>6</v>
      </c>
      <c r="D790" s="211" t="s">
        <v>269</v>
      </c>
      <c r="J790" s="1"/>
    </row>
    <row r="791" spans="3:10">
      <c r="C791" s="1">
        <v>7</v>
      </c>
      <c r="D791" s="211" t="s">
        <v>270</v>
      </c>
      <c r="J791" s="1"/>
    </row>
    <row r="792" spans="3:10" ht="15" customHeight="1">
      <c r="C792" s="1">
        <v>8</v>
      </c>
      <c r="D792" s="211" t="s">
        <v>271</v>
      </c>
      <c r="J792" s="1"/>
    </row>
    <row r="793" spans="3:10" ht="31.5">
      <c r="C793" s="1">
        <v>9</v>
      </c>
      <c r="D793" s="211" t="s">
        <v>272</v>
      </c>
      <c r="J793" s="1"/>
    </row>
    <row r="794" spans="3:10">
      <c r="C794" s="1">
        <v>10</v>
      </c>
      <c r="D794" s="251" t="s">
        <v>273</v>
      </c>
      <c r="J794" s="1"/>
    </row>
    <row r="795" spans="3:10">
      <c r="C795" s="1">
        <v>11</v>
      </c>
      <c r="D795" s="251" t="s">
        <v>274</v>
      </c>
      <c r="J795" s="1"/>
    </row>
    <row r="796" spans="3:10" ht="31.5">
      <c r="C796" s="1">
        <v>12</v>
      </c>
      <c r="D796" s="211" t="s">
        <v>275</v>
      </c>
      <c r="J796" s="1"/>
    </row>
    <row r="797" spans="3:10">
      <c r="C797" s="1">
        <v>13</v>
      </c>
      <c r="D797" s="251" t="s">
        <v>276</v>
      </c>
      <c r="J797" s="1"/>
    </row>
    <row r="798" spans="3:10">
      <c r="C798" s="1">
        <v>14</v>
      </c>
      <c r="D798" s="251" t="s">
        <v>277</v>
      </c>
      <c r="J798" s="1"/>
    </row>
    <row r="799" spans="3:10" ht="31.5">
      <c r="C799" s="1">
        <v>15</v>
      </c>
      <c r="D799" s="211" t="s">
        <v>278</v>
      </c>
      <c r="J799" s="1"/>
    </row>
    <row r="800" spans="3:10" ht="31.5">
      <c r="C800" s="1">
        <v>16</v>
      </c>
      <c r="D800" s="211" t="s">
        <v>279</v>
      </c>
      <c r="J800" s="1"/>
    </row>
    <row r="801" spans="3:10">
      <c r="C801" s="1">
        <v>17</v>
      </c>
      <c r="D801" s="251" t="s">
        <v>280</v>
      </c>
      <c r="J801" s="1"/>
    </row>
    <row r="802" spans="3:10" ht="47.25">
      <c r="C802" s="1">
        <v>18</v>
      </c>
      <c r="D802" s="211" t="s">
        <v>281</v>
      </c>
      <c r="J802" s="1"/>
    </row>
    <row r="803" spans="3:10" ht="47.25">
      <c r="C803" s="1">
        <v>19</v>
      </c>
      <c r="D803" s="211" t="s">
        <v>282</v>
      </c>
      <c r="J803" s="1"/>
    </row>
    <row r="804" spans="3:10">
      <c r="C804" s="1">
        <v>20</v>
      </c>
      <c r="D804" s="251" t="s">
        <v>283</v>
      </c>
      <c r="J804" s="1"/>
    </row>
    <row r="805" spans="3:10">
      <c r="C805" s="1">
        <v>21</v>
      </c>
      <c r="D805" s="251" t="s">
        <v>284</v>
      </c>
      <c r="J805" s="1"/>
    </row>
    <row r="806" spans="3:10" ht="31.5">
      <c r="C806" s="1">
        <v>22</v>
      </c>
      <c r="D806" s="252" t="s">
        <v>285</v>
      </c>
      <c r="J806" s="1"/>
    </row>
    <row r="807" spans="3:10">
      <c r="C807" s="1">
        <v>23</v>
      </c>
      <c r="D807" s="253" t="s">
        <v>286</v>
      </c>
      <c r="J807" s="1"/>
    </row>
    <row r="808" spans="3:10" ht="47.25">
      <c r="C808" s="1">
        <v>24</v>
      </c>
      <c r="D808" s="211" t="s">
        <v>287</v>
      </c>
      <c r="J808" s="1"/>
    </row>
    <row r="809" spans="3:10" ht="31.5">
      <c r="C809" s="1">
        <v>25</v>
      </c>
      <c r="D809" s="211" t="s">
        <v>288</v>
      </c>
      <c r="J809" s="1"/>
    </row>
    <row r="810" spans="3:10">
      <c r="C810" s="1">
        <v>26</v>
      </c>
      <c r="D810" s="211" t="s">
        <v>289</v>
      </c>
      <c r="J810" s="1"/>
    </row>
    <row r="811" spans="3:10" ht="31.5">
      <c r="C811" s="1">
        <v>27</v>
      </c>
      <c r="D811" s="211" t="s">
        <v>290</v>
      </c>
      <c r="J811" s="1"/>
    </row>
    <row r="812" spans="3:10">
      <c r="C812" s="1">
        <v>28</v>
      </c>
      <c r="D812" s="251" t="s">
        <v>291</v>
      </c>
      <c r="J812" s="1"/>
    </row>
    <row r="813" spans="3:10">
      <c r="C813" s="1">
        <v>29</v>
      </c>
      <c r="D813" s="251" t="s">
        <v>292</v>
      </c>
      <c r="J813" s="1"/>
    </row>
    <row r="814" spans="3:10">
      <c r="C814" s="1">
        <v>30</v>
      </c>
      <c r="D814" s="251" t="s">
        <v>293</v>
      </c>
      <c r="J814" s="1"/>
    </row>
    <row r="815" spans="3:10">
      <c r="C815" s="1">
        <v>31</v>
      </c>
      <c r="D815" s="251" t="s">
        <v>294</v>
      </c>
      <c r="J815" s="1"/>
    </row>
    <row r="816" spans="3:10">
      <c r="C816" s="1">
        <v>32</v>
      </c>
      <c r="D816" s="251" t="s">
        <v>295</v>
      </c>
      <c r="J816" s="1"/>
    </row>
    <row r="817" spans="1:10">
      <c r="C817" s="1">
        <v>33</v>
      </c>
      <c r="D817" s="251" t="s">
        <v>296</v>
      </c>
      <c r="J817" s="1"/>
    </row>
    <row r="818" spans="1:10">
      <c r="C818" s="1">
        <v>34</v>
      </c>
      <c r="D818" s="251" t="s">
        <v>297</v>
      </c>
      <c r="J818" s="1"/>
    </row>
    <row r="819" spans="1:10" ht="16.5" customHeight="1">
      <c r="C819" s="1">
        <v>35</v>
      </c>
      <c r="D819" s="211" t="s">
        <v>298</v>
      </c>
      <c r="J819" s="1"/>
    </row>
    <row r="820" spans="1:10" ht="31.5">
      <c r="C820" s="1">
        <v>36</v>
      </c>
      <c r="D820" s="211" t="s">
        <v>299</v>
      </c>
      <c r="J820" s="1"/>
    </row>
    <row r="821" spans="1:10" ht="31.5">
      <c r="C821" s="1">
        <v>37</v>
      </c>
      <c r="D821" s="211" t="s">
        <v>300</v>
      </c>
      <c r="J821" s="1"/>
    </row>
    <row r="822" spans="1:10" ht="31.5">
      <c r="C822" s="1">
        <v>38</v>
      </c>
      <c r="D822" s="211" t="s">
        <v>301</v>
      </c>
      <c r="J822" s="1"/>
    </row>
    <row r="823" spans="1:10" ht="31.5">
      <c r="C823" s="1">
        <v>39</v>
      </c>
      <c r="D823" s="211" t="s">
        <v>302</v>
      </c>
      <c r="J823" s="1"/>
    </row>
    <row r="824" spans="1:10" ht="31.5">
      <c r="C824" s="1">
        <v>40</v>
      </c>
      <c r="D824" s="211" t="s">
        <v>303</v>
      </c>
      <c r="J824" s="1"/>
    </row>
    <row r="825" spans="1:10" ht="27" customHeight="1">
      <c r="C825" s="1">
        <v>41</v>
      </c>
      <c r="D825" s="211" t="s">
        <v>304</v>
      </c>
      <c r="J825" s="1"/>
    </row>
    <row r="826" spans="1:10" ht="47.25">
      <c r="C826" s="1">
        <v>42</v>
      </c>
      <c r="D826" s="211" t="s">
        <v>305</v>
      </c>
      <c r="J826" s="1"/>
    </row>
    <row r="827" spans="1:10" ht="31.5">
      <c r="C827" s="1">
        <v>43</v>
      </c>
      <c r="D827" s="211" t="s">
        <v>306</v>
      </c>
      <c r="J827" s="1"/>
    </row>
    <row r="828" spans="1:10" ht="47.25">
      <c r="C828" s="1">
        <v>44</v>
      </c>
      <c r="D828" s="211" t="s">
        <v>307</v>
      </c>
      <c r="J828" s="1"/>
    </row>
    <row r="829" spans="1:10" ht="47.25">
      <c r="C829" s="1">
        <v>45</v>
      </c>
      <c r="D829" s="211" t="s">
        <v>308</v>
      </c>
      <c r="J829" s="1"/>
    </row>
    <row r="830" spans="1:10" ht="63">
      <c r="C830" s="1">
        <v>46</v>
      </c>
      <c r="D830" s="211" t="s">
        <v>309</v>
      </c>
      <c r="J830" s="1"/>
    </row>
    <row r="831" spans="1:10">
      <c r="D831" s="251"/>
      <c r="J831" s="1"/>
    </row>
    <row r="832" spans="1:10" s="247" customFormat="1">
      <c r="A832" s="1"/>
      <c r="B832" s="1"/>
      <c r="C832" s="1"/>
      <c r="D832" s="1"/>
      <c r="E832" s="2"/>
      <c r="F832" s="3"/>
      <c r="G832" s="4"/>
      <c r="H832" s="1"/>
      <c r="I832" s="1"/>
    </row>
    <row r="833" spans="1:10">
      <c r="A833" s="10" t="s">
        <v>310</v>
      </c>
      <c r="B833" s="10"/>
      <c r="C833" s="10"/>
      <c r="D833" s="10"/>
      <c r="E833" s="10"/>
      <c r="F833" s="10"/>
      <c r="G833" s="10"/>
      <c r="H833" s="10"/>
      <c r="I833" s="10"/>
    </row>
    <row r="834" spans="1:10">
      <c r="A834" s="10" t="s">
        <v>311</v>
      </c>
      <c r="B834" s="10"/>
      <c r="C834" s="10"/>
      <c r="D834" s="10"/>
      <c r="E834" s="10"/>
      <c r="F834" s="10"/>
      <c r="G834" s="10"/>
      <c r="H834" s="10"/>
      <c r="I834" s="10"/>
    </row>
    <row r="835" spans="1:10">
      <c r="E835" s="13"/>
      <c r="F835" s="14"/>
      <c r="G835" s="15"/>
      <c r="H835" s="12"/>
      <c r="I835" s="12"/>
    </row>
    <row r="836" spans="1:10" s="12" customFormat="1">
      <c r="A836" s="12" t="s">
        <v>312</v>
      </c>
      <c r="B836" s="12" t="s">
        <v>313</v>
      </c>
      <c r="E836" s="13"/>
      <c r="F836" s="14"/>
      <c r="G836" s="15"/>
    </row>
    <row r="837" spans="1:10" s="12" customFormat="1" ht="31.5">
      <c r="B837" s="12" t="s">
        <v>314</v>
      </c>
      <c r="C837" s="12" t="s">
        <v>315</v>
      </c>
      <c r="E837" s="254" t="s">
        <v>316</v>
      </c>
      <c r="F837" s="255" t="s">
        <v>317</v>
      </c>
      <c r="G837" s="15"/>
    </row>
    <row r="838" spans="1:10" s="12" customFormat="1">
      <c r="A838" s="1"/>
      <c r="B838" s="1"/>
      <c r="C838" s="1"/>
      <c r="D838" s="1" t="s">
        <v>318</v>
      </c>
      <c r="E838" s="256" t="s">
        <v>319</v>
      </c>
      <c r="F838" s="257" t="s">
        <v>319</v>
      </c>
      <c r="G838" s="4"/>
      <c r="H838" s="1"/>
      <c r="I838" s="1"/>
    </row>
    <row r="839" spans="1:10" s="12" customFormat="1">
      <c r="D839" s="1"/>
      <c r="E839" s="256"/>
      <c r="F839" s="257"/>
      <c r="G839" s="15"/>
    </row>
    <row r="840" spans="1:10" s="12" customFormat="1">
      <c r="C840" s="1" t="s">
        <v>320</v>
      </c>
      <c r="D840" s="1"/>
      <c r="E840" s="256"/>
      <c r="F840" s="257"/>
      <c r="G840" s="15"/>
    </row>
    <row r="841" spans="1:10" ht="30" customHeight="1">
      <c r="A841" s="258"/>
      <c r="B841" s="258"/>
      <c r="C841" s="259" t="s">
        <v>321</v>
      </c>
      <c r="D841" s="259"/>
      <c r="E841" s="259"/>
      <c r="F841" s="259"/>
      <c r="G841" s="259"/>
      <c r="H841" s="259"/>
      <c r="I841" s="258"/>
      <c r="J841" s="1"/>
    </row>
    <row r="842" spans="1:10" s="12" customFormat="1">
      <c r="E842" s="254"/>
      <c r="F842" s="255"/>
      <c r="G842" s="15"/>
    </row>
    <row r="843" spans="1:10" s="12" customFormat="1" ht="30" customHeight="1">
      <c r="B843" s="12" t="s">
        <v>322</v>
      </c>
      <c r="C843" s="260" t="s">
        <v>102</v>
      </c>
      <c r="D843" s="260"/>
      <c r="E843" s="261" t="s">
        <v>316</v>
      </c>
      <c r="F843" s="261" t="s">
        <v>317</v>
      </c>
      <c r="G843" s="15"/>
    </row>
    <row r="844" spans="1:10" s="258" customFormat="1" ht="13.5" customHeight="1">
      <c r="A844" s="12"/>
      <c r="B844" s="12"/>
      <c r="C844" s="260"/>
      <c r="D844" s="262" t="s">
        <v>323</v>
      </c>
      <c r="E844" s="263">
        <v>10716581403</v>
      </c>
      <c r="F844" s="264">
        <v>40537281918</v>
      </c>
      <c r="G844" s="15"/>
      <c r="H844" s="12"/>
      <c r="I844" s="12"/>
    </row>
    <row r="845" spans="1:10" s="258" customFormat="1" ht="13.5" customHeight="1">
      <c r="A845" s="12"/>
      <c r="B845" s="12"/>
      <c r="C845" s="260"/>
      <c r="D845" s="265" t="s">
        <v>324</v>
      </c>
      <c r="E845" s="266">
        <v>9390065341</v>
      </c>
      <c r="F845" s="264">
        <v>8904487238</v>
      </c>
      <c r="G845" s="15"/>
      <c r="H845" s="12"/>
      <c r="I845" s="12"/>
    </row>
    <row r="846" spans="1:10" s="258" customFormat="1" ht="13.5" customHeight="1">
      <c r="A846" s="12"/>
      <c r="B846" s="12"/>
      <c r="C846" s="260"/>
      <c r="D846" s="265" t="s">
        <v>325</v>
      </c>
      <c r="E846" s="266">
        <v>4898216616</v>
      </c>
      <c r="F846" s="264">
        <v>4621748279</v>
      </c>
      <c r="G846" s="15"/>
      <c r="H846" s="12"/>
      <c r="I846" s="12"/>
    </row>
    <row r="847" spans="1:10" s="258" customFormat="1" ht="13.5" customHeight="1">
      <c r="A847" s="12"/>
      <c r="B847" s="12"/>
      <c r="C847" s="260"/>
      <c r="D847" s="265" t="s">
        <v>326</v>
      </c>
      <c r="E847" s="266">
        <v>2261623006</v>
      </c>
      <c r="F847" s="264">
        <v>2287939970</v>
      </c>
      <c r="G847" s="15"/>
      <c r="H847" s="12"/>
      <c r="I847" s="12"/>
    </row>
    <row r="848" spans="1:10" s="258" customFormat="1" ht="13.5" customHeight="1">
      <c r="A848" s="12"/>
      <c r="B848" s="12"/>
      <c r="C848" s="260"/>
      <c r="D848" s="265" t="s">
        <v>327</v>
      </c>
      <c r="E848" s="267">
        <v>1602562400</v>
      </c>
      <c r="F848" s="268">
        <v>1664352080</v>
      </c>
      <c r="G848" s="15"/>
      <c r="H848" s="12"/>
      <c r="I848" s="12"/>
    </row>
    <row r="849" spans="1:9" s="258" customFormat="1" ht="13.5" customHeight="1">
      <c r="A849" s="12"/>
      <c r="B849" s="12"/>
      <c r="C849" s="260"/>
      <c r="D849" s="265" t="s">
        <v>182</v>
      </c>
      <c r="E849" s="267">
        <v>1602562400</v>
      </c>
      <c r="F849" s="268">
        <v>1664352080</v>
      </c>
      <c r="G849" s="15"/>
      <c r="H849" s="12"/>
      <c r="I849" s="12"/>
    </row>
    <row r="850" spans="1:9" s="258" customFormat="1" ht="13.5" customHeight="1">
      <c r="A850" s="12"/>
      <c r="B850" s="12"/>
      <c r="C850" s="260"/>
      <c r="D850" s="265" t="s">
        <v>183</v>
      </c>
      <c r="E850" s="269" t="s">
        <v>261</v>
      </c>
      <c r="F850" s="268">
        <v>0</v>
      </c>
      <c r="G850" s="15"/>
      <c r="H850" s="12"/>
      <c r="I850" s="12"/>
    </row>
    <row r="851" spans="1:9" s="258" customFormat="1" ht="13.5" customHeight="1">
      <c r="A851" s="12"/>
      <c r="B851" s="12"/>
      <c r="C851" s="260"/>
      <c r="D851" s="265" t="s">
        <v>328</v>
      </c>
      <c r="E851" s="267">
        <v>142436422</v>
      </c>
      <c r="F851" s="268">
        <v>149672504</v>
      </c>
      <c r="G851" s="15"/>
      <c r="H851" s="12"/>
      <c r="I851" s="12"/>
    </row>
    <row r="852" spans="1:9" s="258" customFormat="1" ht="13.5" customHeight="1">
      <c r="A852" s="12"/>
      <c r="B852" s="12"/>
      <c r="C852" s="260"/>
      <c r="D852" s="265" t="s">
        <v>184</v>
      </c>
      <c r="E852" s="267">
        <v>142436422</v>
      </c>
      <c r="F852" s="268">
        <v>149672504</v>
      </c>
      <c r="G852" s="15"/>
      <c r="H852" s="12"/>
      <c r="I852" s="12"/>
    </row>
    <row r="853" spans="1:9" s="258" customFormat="1" ht="13.5" customHeight="1">
      <c r="A853" s="12"/>
      <c r="B853" s="12"/>
      <c r="C853" s="260"/>
      <c r="D853" s="265" t="s">
        <v>185</v>
      </c>
      <c r="E853" s="269" t="s">
        <v>261</v>
      </c>
      <c r="F853" s="268">
        <v>0</v>
      </c>
      <c r="G853" s="15"/>
      <c r="H853" s="12"/>
      <c r="I853" s="12"/>
    </row>
    <row r="854" spans="1:9" s="258" customFormat="1" ht="13.5" customHeight="1">
      <c r="A854" s="12"/>
      <c r="B854" s="12"/>
      <c r="C854" s="260"/>
      <c r="D854" s="265" t="s">
        <v>329</v>
      </c>
      <c r="E854" s="267">
        <v>155190000</v>
      </c>
      <c r="F854" s="268">
        <v>156270000</v>
      </c>
      <c r="G854" s="15"/>
      <c r="H854" s="12"/>
      <c r="I854" s="12"/>
    </row>
    <row r="855" spans="1:9" s="258" customFormat="1" ht="13.5" customHeight="1">
      <c r="A855" s="12"/>
      <c r="B855" s="12"/>
      <c r="C855" s="260"/>
      <c r="D855" s="265" t="s">
        <v>186</v>
      </c>
      <c r="E855" s="267">
        <v>155190000</v>
      </c>
      <c r="F855" s="268">
        <v>156270000</v>
      </c>
      <c r="G855" s="15"/>
      <c r="H855" s="12"/>
      <c r="I855" s="12"/>
    </row>
    <row r="856" spans="1:9" s="258" customFormat="1" ht="13.5" customHeight="1">
      <c r="A856" s="12"/>
      <c r="B856" s="12"/>
      <c r="C856" s="260"/>
      <c r="D856" s="265" t="s">
        <v>330</v>
      </c>
      <c r="E856" s="267">
        <v>34395000</v>
      </c>
      <c r="F856" s="268">
        <v>1620000</v>
      </c>
      <c r="G856" s="15"/>
      <c r="H856" s="12"/>
      <c r="I856" s="12"/>
    </row>
    <row r="857" spans="1:9" s="258" customFormat="1" ht="13.5" customHeight="1">
      <c r="A857" s="12"/>
      <c r="B857" s="12"/>
      <c r="C857" s="260"/>
      <c r="D857" s="265" t="s">
        <v>187</v>
      </c>
      <c r="E857" s="267">
        <v>34395000</v>
      </c>
      <c r="F857" s="268">
        <v>1620000</v>
      </c>
      <c r="G857" s="15"/>
      <c r="H857" s="12"/>
      <c r="I857" s="12"/>
    </row>
    <row r="858" spans="1:9" s="258" customFormat="1" ht="13.5" customHeight="1">
      <c r="A858" s="12"/>
      <c r="B858" s="12"/>
      <c r="C858" s="260"/>
      <c r="D858" s="265" t="s">
        <v>331</v>
      </c>
      <c r="E858" s="267">
        <v>44110000</v>
      </c>
      <c r="F858" s="268">
        <v>49855000</v>
      </c>
      <c r="G858" s="15"/>
      <c r="H858" s="12"/>
      <c r="I858" s="12"/>
    </row>
    <row r="859" spans="1:9" s="258" customFormat="1" ht="13.5" customHeight="1">
      <c r="A859" s="12"/>
      <c r="B859" s="12"/>
      <c r="C859" s="260"/>
      <c r="D859" s="265" t="s">
        <v>188</v>
      </c>
      <c r="E859" s="267">
        <v>44110000</v>
      </c>
      <c r="F859" s="268">
        <v>49855000</v>
      </c>
      <c r="G859" s="15"/>
      <c r="H859" s="12"/>
      <c r="I859" s="12"/>
    </row>
    <row r="860" spans="1:9" s="258" customFormat="1" ht="13.5" customHeight="1">
      <c r="A860" s="12"/>
      <c r="B860" s="12"/>
      <c r="C860" s="260"/>
      <c r="D860" s="265" t="s">
        <v>189</v>
      </c>
      <c r="E860" s="269" t="s">
        <v>261</v>
      </c>
      <c r="F860" s="270">
        <v>0</v>
      </c>
      <c r="G860" s="15"/>
      <c r="H860" s="12"/>
      <c r="I860" s="12"/>
    </row>
    <row r="861" spans="1:9" s="258" customFormat="1" ht="13.5" customHeight="1">
      <c r="A861" s="12"/>
      <c r="B861" s="12"/>
      <c r="C861" s="260"/>
      <c r="D861" s="265" t="s">
        <v>332</v>
      </c>
      <c r="E861" s="267">
        <v>89293860</v>
      </c>
      <c r="F861" s="268">
        <v>94218420</v>
      </c>
      <c r="G861" s="15"/>
      <c r="H861" s="12"/>
      <c r="I861" s="12"/>
    </row>
    <row r="862" spans="1:9" s="258" customFormat="1" ht="13.5" customHeight="1">
      <c r="A862" s="12"/>
      <c r="B862" s="12"/>
      <c r="C862" s="260"/>
      <c r="D862" s="265" t="s">
        <v>190</v>
      </c>
      <c r="E862" s="267">
        <v>89293860</v>
      </c>
      <c r="F862" s="268">
        <v>94218420</v>
      </c>
      <c r="G862" s="15"/>
      <c r="H862" s="12"/>
      <c r="I862" s="12"/>
    </row>
    <row r="863" spans="1:9" s="258" customFormat="1" ht="13.5" customHeight="1">
      <c r="A863" s="12"/>
      <c r="B863" s="12"/>
      <c r="C863" s="260"/>
      <c r="D863" s="265" t="s">
        <v>191</v>
      </c>
      <c r="E863" s="269" t="s">
        <v>261</v>
      </c>
      <c r="F863" s="268">
        <v>0</v>
      </c>
      <c r="G863" s="15"/>
      <c r="H863" s="12"/>
      <c r="I863" s="12"/>
    </row>
    <row r="864" spans="1:9" s="258" customFormat="1" ht="13.5" customHeight="1">
      <c r="A864" s="12"/>
      <c r="B864" s="12"/>
      <c r="C864" s="260"/>
      <c r="D864" s="265" t="s">
        <v>333</v>
      </c>
      <c r="E864" s="267">
        <v>32757278</v>
      </c>
      <c r="F864" s="268">
        <v>10716667</v>
      </c>
      <c r="G864" s="15"/>
      <c r="H864" s="12"/>
      <c r="I864" s="12"/>
    </row>
    <row r="865" spans="1:9" s="258" customFormat="1" ht="13.5" customHeight="1">
      <c r="A865" s="12"/>
      <c r="B865" s="12"/>
      <c r="C865" s="260"/>
      <c r="D865" s="265" t="s">
        <v>192</v>
      </c>
      <c r="E865" s="267">
        <v>32757278</v>
      </c>
      <c r="F865" s="268">
        <v>10716667</v>
      </c>
      <c r="G865" s="15"/>
      <c r="H865" s="12"/>
      <c r="I865" s="12"/>
    </row>
    <row r="866" spans="1:9" s="258" customFormat="1" ht="13.5" customHeight="1">
      <c r="A866" s="12"/>
      <c r="B866" s="12"/>
      <c r="C866" s="260"/>
      <c r="D866" s="265" t="s">
        <v>193</v>
      </c>
      <c r="E866" s="269" t="s">
        <v>261</v>
      </c>
      <c r="F866" s="268">
        <v>0</v>
      </c>
      <c r="G866" s="15"/>
      <c r="H866" s="12"/>
      <c r="I866" s="12"/>
    </row>
    <row r="867" spans="1:9" s="258" customFormat="1" ht="13.5" customHeight="1">
      <c r="A867" s="12"/>
      <c r="B867" s="12"/>
      <c r="C867" s="260"/>
      <c r="D867" s="265" t="s">
        <v>334</v>
      </c>
      <c r="E867" s="267">
        <v>20672</v>
      </c>
      <c r="F867" s="268">
        <v>23856</v>
      </c>
      <c r="G867" s="15"/>
      <c r="H867" s="12"/>
      <c r="I867" s="12"/>
    </row>
    <row r="868" spans="1:9" s="258" customFormat="1" ht="13.5" customHeight="1">
      <c r="A868" s="12"/>
      <c r="B868" s="12"/>
      <c r="C868" s="260"/>
      <c r="D868" s="265" t="s">
        <v>194</v>
      </c>
      <c r="E868" s="267">
        <v>20672</v>
      </c>
      <c r="F868" s="268">
        <v>23856</v>
      </c>
      <c r="G868" s="15"/>
      <c r="H868" s="12"/>
      <c r="I868" s="12"/>
    </row>
    <row r="869" spans="1:9" s="258" customFormat="1" ht="13.5" customHeight="1">
      <c r="A869" s="12"/>
      <c r="B869" s="12"/>
      <c r="C869" s="260"/>
      <c r="D869" s="265" t="s">
        <v>195</v>
      </c>
      <c r="E869" s="269" t="s">
        <v>261</v>
      </c>
      <c r="F869" s="268">
        <v>0</v>
      </c>
      <c r="G869" s="15"/>
      <c r="H869" s="12"/>
      <c r="I869" s="12"/>
    </row>
    <row r="870" spans="1:9" s="258" customFormat="1" ht="13.5" customHeight="1">
      <c r="A870" s="12"/>
      <c r="B870" s="12"/>
      <c r="C870" s="260"/>
      <c r="D870" s="265" t="s">
        <v>335</v>
      </c>
      <c r="E870" s="267">
        <v>147682397</v>
      </c>
      <c r="F870" s="268">
        <v>147541923</v>
      </c>
      <c r="G870" s="15"/>
      <c r="H870" s="12"/>
      <c r="I870" s="12"/>
    </row>
    <row r="871" spans="1:9" s="258" customFormat="1" ht="13.5" customHeight="1">
      <c r="A871" s="12"/>
      <c r="B871" s="12"/>
      <c r="C871" s="260"/>
      <c r="D871" s="265" t="s">
        <v>196</v>
      </c>
      <c r="E871" s="267">
        <v>147682397</v>
      </c>
      <c r="F871" s="268">
        <v>147541923</v>
      </c>
      <c r="G871" s="15"/>
      <c r="H871" s="12"/>
      <c r="I871" s="12"/>
    </row>
    <row r="872" spans="1:9" s="258" customFormat="1" ht="13.5" customHeight="1">
      <c r="A872" s="12"/>
      <c r="B872" s="12"/>
      <c r="C872" s="260"/>
      <c r="D872" s="265" t="s">
        <v>197</v>
      </c>
      <c r="E872" s="269" t="s">
        <v>261</v>
      </c>
      <c r="F872" s="270">
        <v>0</v>
      </c>
      <c r="G872" s="15"/>
      <c r="H872" s="12"/>
      <c r="I872" s="12"/>
    </row>
    <row r="873" spans="1:9" s="258" customFormat="1" ht="13.5" customHeight="1">
      <c r="A873" s="12"/>
      <c r="B873" s="12"/>
      <c r="C873" s="260"/>
      <c r="D873" s="265" t="s">
        <v>336</v>
      </c>
      <c r="E873" s="267">
        <v>3293728</v>
      </c>
      <c r="F873" s="268">
        <v>3417348</v>
      </c>
      <c r="G873" s="15"/>
      <c r="H873" s="12"/>
      <c r="I873" s="12"/>
    </row>
    <row r="874" spans="1:9" s="258" customFormat="1" ht="13.5" customHeight="1">
      <c r="A874" s="12"/>
      <c r="B874" s="12"/>
      <c r="C874" s="260"/>
      <c r="D874" s="265" t="s">
        <v>198</v>
      </c>
      <c r="E874" s="267">
        <v>3293728</v>
      </c>
      <c r="F874" s="268">
        <v>3417348</v>
      </c>
      <c r="G874" s="15"/>
      <c r="H874" s="12"/>
      <c r="I874" s="12"/>
    </row>
    <row r="875" spans="1:9" s="258" customFormat="1" ht="13.5" customHeight="1">
      <c r="A875" s="12"/>
      <c r="B875" s="12"/>
      <c r="C875" s="260"/>
      <c r="D875" s="265" t="s">
        <v>199</v>
      </c>
      <c r="E875" s="269" t="s">
        <v>261</v>
      </c>
      <c r="F875" s="270">
        <v>0</v>
      </c>
      <c r="G875" s="15"/>
      <c r="H875" s="12"/>
      <c r="I875" s="12"/>
    </row>
    <row r="876" spans="1:9" s="258" customFormat="1" ht="13.5" customHeight="1">
      <c r="A876" s="12"/>
      <c r="B876" s="12"/>
      <c r="C876" s="260"/>
      <c r="D876" s="265" t="s">
        <v>337</v>
      </c>
      <c r="E876" s="267">
        <v>9881249</v>
      </c>
      <c r="F876" s="268">
        <v>10252172</v>
      </c>
      <c r="G876" s="15"/>
      <c r="H876" s="12"/>
      <c r="I876" s="12"/>
    </row>
    <row r="877" spans="1:9" s="258" customFormat="1" ht="13.5" customHeight="1">
      <c r="A877" s="12"/>
      <c r="B877" s="12"/>
      <c r="C877" s="260"/>
      <c r="D877" s="265" t="s">
        <v>200</v>
      </c>
      <c r="E877" s="267">
        <v>9881249</v>
      </c>
      <c r="F877" s="268">
        <v>10252172</v>
      </c>
      <c r="G877" s="15"/>
      <c r="H877" s="12"/>
      <c r="I877" s="12"/>
    </row>
    <row r="878" spans="1:9" s="258" customFormat="1" ht="13.5" customHeight="1">
      <c r="A878" s="12"/>
      <c r="B878" s="12"/>
      <c r="C878" s="260"/>
      <c r="D878" s="271" t="s">
        <v>201</v>
      </c>
      <c r="E878" s="272" t="s">
        <v>261</v>
      </c>
      <c r="F878" s="270">
        <v>0</v>
      </c>
      <c r="G878" s="15"/>
      <c r="H878" s="12"/>
      <c r="I878" s="12"/>
    </row>
    <row r="879" spans="1:9" s="258" customFormat="1" ht="13.5" customHeight="1">
      <c r="A879" s="12"/>
      <c r="B879" s="12"/>
      <c r="C879" s="260"/>
      <c r="D879" s="265" t="s">
        <v>338</v>
      </c>
      <c r="E879" s="269" t="s">
        <v>261</v>
      </c>
      <c r="F879" s="273" t="s">
        <v>261</v>
      </c>
      <c r="G879" s="15"/>
      <c r="H879" s="12"/>
      <c r="I879" s="12"/>
    </row>
    <row r="880" spans="1:9" s="258" customFormat="1" ht="13.5" customHeight="1">
      <c r="A880" s="12"/>
      <c r="B880" s="12"/>
      <c r="C880" s="260"/>
      <c r="D880" s="265" t="s">
        <v>202</v>
      </c>
      <c r="E880" s="269" t="s">
        <v>261</v>
      </c>
      <c r="F880" s="273" t="s">
        <v>261</v>
      </c>
      <c r="G880" s="15"/>
      <c r="H880" s="12"/>
      <c r="I880" s="12"/>
    </row>
    <row r="881" spans="1:9" s="258" customFormat="1" ht="13.5" customHeight="1">
      <c r="A881" s="12"/>
      <c r="B881" s="12"/>
      <c r="C881" s="260"/>
      <c r="D881" s="265" t="s">
        <v>203</v>
      </c>
      <c r="E881" s="269" t="s">
        <v>261</v>
      </c>
      <c r="F881" s="270">
        <v>0</v>
      </c>
      <c r="G881" s="15"/>
      <c r="H881" s="12"/>
      <c r="I881" s="12"/>
    </row>
    <row r="882" spans="1:9" s="258" customFormat="1" ht="13.5" customHeight="1">
      <c r="A882" s="12"/>
      <c r="B882" s="12"/>
      <c r="C882" s="260"/>
      <c r="D882" s="265" t="s">
        <v>339</v>
      </c>
      <c r="E882" s="266">
        <v>2636593610</v>
      </c>
      <c r="F882" s="274">
        <v>2333808309</v>
      </c>
      <c r="G882" s="15"/>
      <c r="H882" s="12"/>
      <c r="I882" s="12"/>
    </row>
    <row r="883" spans="1:9" s="258" customFormat="1" ht="13.5" customHeight="1">
      <c r="A883" s="12"/>
      <c r="B883" s="12"/>
      <c r="C883" s="260"/>
      <c r="D883" s="265" t="s">
        <v>340</v>
      </c>
      <c r="E883" s="267">
        <v>685604625</v>
      </c>
      <c r="F883" s="268">
        <v>615822901</v>
      </c>
      <c r="G883" s="15"/>
      <c r="H883" s="12"/>
      <c r="I883" s="12"/>
    </row>
    <row r="884" spans="1:9" s="258" customFormat="1" ht="13.5" customHeight="1">
      <c r="A884" s="12"/>
      <c r="B884" s="12"/>
      <c r="C884" s="260"/>
      <c r="D884" s="265" t="s">
        <v>204</v>
      </c>
      <c r="E884" s="267">
        <v>685604625</v>
      </c>
      <c r="F884" s="268">
        <v>615822901</v>
      </c>
      <c r="G884" s="15"/>
      <c r="H884" s="12"/>
      <c r="I884" s="12"/>
    </row>
    <row r="885" spans="1:9" s="258" customFormat="1" ht="13.5" customHeight="1">
      <c r="A885" s="12"/>
      <c r="B885" s="12"/>
      <c r="C885" s="260"/>
      <c r="D885" s="265" t="s">
        <v>341</v>
      </c>
      <c r="E885" s="267">
        <v>141738706</v>
      </c>
      <c r="F885" s="268">
        <v>93103275</v>
      </c>
      <c r="G885" s="15"/>
      <c r="H885" s="12"/>
      <c r="I885" s="12"/>
    </row>
    <row r="886" spans="1:9" s="258" customFormat="1" ht="13.5" customHeight="1">
      <c r="A886" s="12"/>
      <c r="B886" s="12"/>
      <c r="C886" s="260"/>
      <c r="D886" s="265" t="s">
        <v>205</v>
      </c>
      <c r="E886" s="267">
        <v>141738706</v>
      </c>
      <c r="F886" s="268">
        <v>93103275</v>
      </c>
      <c r="G886" s="15"/>
      <c r="H886" s="12"/>
      <c r="I886" s="12"/>
    </row>
    <row r="887" spans="1:9" s="258" customFormat="1" ht="13.5" customHeight="1">
      <c r="A887" s="12"/>
      <c r="B887" s="12"/>
      <c r="C887" s="260"/>
      <c r="D887" s="265" t="s">
        <v>342</v>
      </c>
      <c r="E887" s="267">
        <v>780916308</v>
      </c>
      <c r="F887" s="268">
        <v>701050041</v>
      </c>
      <c r="G887" s="15"/>
      <c r="H887" s="12"/>
      <c r="I887" s="12"/>
    </row>
    <row r="888" spans="1:9" s="258" customFormat="1" ht="13.5" customHeight="1">
      <c r="A888" s="12"/>
      <c r="B888" s="12"/>
      <c r="C888" s="260"/>
      <c r="D888" s="265" t="s">
        <v>206</v>
      </c>
      <c r="E888" s="267">
        <v>780916308</v>
      </c>
      <c r="F888" s="268">
        <v>701050041</v>
      </c>
      <c r="G888" s="15"/>
      <c r="H888" s="12"/>
      <c r="I888" s="12"/>
    </row>
    <row r="889" spans="1:9" s="258" customFormat="1" ht="13.5" customHeight="1">
      <c r="A889" s="12"/>
      <c r="B889" s="12"/>
      <c r="C889" s="260"/>
      <c r="D889" s="265" t="s">
        <v>343</v>
      </c>
      <c r="E889" s="267">
        <v>1028333971</v>
      </c>
      <c r="F889" s="268">
        <v>923832092</v>
      </c>
      <c r="G889" s="15"/>
      <c r="H889" s="12"/>
      <c r="I889" s="12"/>
    </row>
    <row r="890" spans="1:9" s="258" customFormat="1" ht="13.5" customHeight="1">
      <c r="A890" s="12"/>
      <c r="B890" s="12"/>
      <c r="C890" s="260"/>
      <c r="D890" s="265" t="s">
        <v>207</v>
      </c>
      <c r="E890" s="267">
        <v>1028333971</v>
      </c>
      <c r="F890" s="268">
        <v>923832092</v>
      </c>
      <c r="G890" s="15"/>
      <c r="H890" s="12"/>
      <c r="I890" s="12"/>
    </row>
    <row r="891" spans="1:9" s="258" customFormat="1" ht="13.5" customHeight="1">
      <c r="A891" s="12"/>
      <c r="B891" s="12"/>
      <c r="C891" s="260"/>
      <c r="D891" s="265" t="s">
        <v>344</v>
      </c>
      <c r="E891" s="266">
        <v>4491848725</v>
      </c>
      <c r="F891" s="264">
        <f>SUM(F892+F906+F935+F946+F950)</f>
        <v>4282738959</v>
      </c>
      <c r="G891" s="15"/>
      <c r="H891" s="12"/>
      <c r="I891" s="12"/>
    </row>
    <row r="892" spans="1:9" s="258" customFormat="1" ht="13.5" customHeight="1">
      <c r="A892" s="12"/>
      <c r="B892" s="12"/>
      <c r="C892" s="260"/>
      <c r="D892" s="265" t="s">
        <v>345</v>
      </c>
      <c r="E892" s="266">
        <v>601274775</v>
      </c>
      <c r="F892" s="264">
        <f>F893</f>
        <v>478757210</v>
      </c>
      <c r="G892" s="15"/>
      <c r="H892" s="12"/>
      <c r="I892" s="12"/>
    </row>
    <row r="893" spans="1:9" s="258" customFormat="1" ht="13.5" customHeight="1">
      <c r="A893" s="12"/>
      <c r="B893" s="12"/>
      <c r="C893" s="260"/>
      <c r="D893" s="265" t="s">
        <v>346</v>
      </c>
      <c r="E893" s="267">
        <v>601274775</v>
      </c>
      <c r="F893" s="268">
        <v>478757210</v>
      </c>
      <c r="G893" s="15"/>
      <c r="H893" s="12"/>
      <c r="I893" s="12"/>
    </row>
    <row r="894" spans="1:9" s="258" customFormat="1" ht="13.5" customHeight="1">
      <c r="A894" s="12"/>
      <c r="B894" s="12"/>
      <c r="C894" s="260"/>
      <c r="D894" s="265" t="s">
        <v>259</v>
      </c>
      <c r="E894" s="267">
        <v>4352000</v>
      </c>
      <c r="F894" s="268">
        <v>1250000</v>
      </c>
      <c r="G894" s="15"/>
      <c r="H894" s="12"/>
      <c r="I894" s="12"/>
    </row>
    <row r="895" spans="1:9" s="258" customFormat="1" ht="13.5" customHeight="1">
      <c r="A895" s="12"/>
      <c r="B895" s="12"/>
      <c r="C895" s="260"/>
      <c r="D895" s="265" t="s">
        <v>152</v>
      </c>
      <c r="E895" s="267">
        <v>73429300</v>
      </c>
      <c r="F895" s="268">
        <v>56619350</v>
      </c>
      <c r="G895" s="15"/>
      <c r="H895" s="12"/>
      <c r="I895" s="12"/>
    </row>
    <row r="896" spans="1:9" s="258" customFormat="1" ht="13.5" customHeight="1">
      <c r="A896" s="12"/>
      <c r="B896" s="12"/>
      <c r="C896" s="260"/>
      <c r="D896" s="265" t="s">
        <v>347</v>
      </c>
      <c r="E896" s="267"/>
      <c r="F896" s="275">
        <v>32314000</v>
      </c>
      <c r="G896" s="15"/>
      <c r="H896" s="12"/>
      <c r="I896" s="12"/>
    </row>
    <row r="897" spans="1:9" s="258" customFormat="1" ht="13.5" customHeight="1">
      <c r="A897" s="12"/>
      <c r="B897" s="12"/>
      <c r="C897" s="260"/>
      <c r="D897" s="265" t="s">
        <v>133</v>
      </c>
      <c r="E897" s="267">
        <v>22313950</v>
      </c>
      <c r="F897" s="268">
        <v>30986260</v>
      </c>
      <c r="G897" s="15"/>
      <c r="H897" s="12"/>
      <c r="I897" s="12"/>
    </row>
    <row r="898" spans="1:9" s="258" customFormat="1" ht="13.5" customHeight="1">
      <c r="A898" s="12"/>
      <c r="B898" s="12"/>
      <c r="C898" s="260"/>
      <c r="D898" s="265" t="s">
        <v>125</v>
      </c>
      <c r="E898" s="267">
        <v>118770075</v>
      </c>
      <c r="F898" s="268">
        <v>95090600</v>
      </c>
      <c r="G898" s="15"/>
      <c r="H898" s="12"/>
      <c r="I898" s="12"/>
    </row>
    <row r="899" spans="1:9" s="258" customFormat="1" ht="13.5" customHeight="1">
      <c r="A899" s="12"/>
      <c r="B899" s="12"/>
      <c r="C899" s="260"/>
      <c r="D899" s="265" t="s">
        <v>160</v>
      </c>
      <c r="E899" s="267">
        <v>18800000</v>
      </c>
      <c r="F899" s="268">
        <v>8500000</v>
      </c>
      <c r="G899" s="15"/>
      <c r="H899" s="12"/>
      <c r="I899" s="12"/>
    </row>
    <row r="900" spans="1:9" s="258" customFormat="1" ht="13.5" customHeight="1">
      <c r="A900" s="12"/>
      <c r="B900" s="12"/>
      <c r="C900" s="260"/>
      <c r="D900" s="265" t="s">
        <v>168</v>
      </c>
      <c r="E900" s="267">
        <v>39250700</v>
      </c>
      <c r="F900" s="268">
        <v>21493600</v>
      </c>
      <c r="G900" s="15"/>
      <c r="H900" s="12"/>
      <c r="I900" s="12"/>
    </row>
    <row r="901" spans="1:9" s="258" customFormat="1" ht="13.5" customHeight="1">
      <c r="A901" s="12"/>
      <c r="B901" s="12"/>
      <c r="C901" s="260"/>
      <c r="D901" s="265" t="s">
        <v>225</v>
      </c>
      <c r="E901" s="267">
        <v>300000</v>
      </c>
      <c r="F901" s="268">
        <v>0</v>
      </c>
      <c r="G901" s="15"/>
      <c r="H901" s="12"/>
      <c r="I901" s="12"/>
    </row>
    <row r="902" spans="1:9" s="258" customFormat="1" ht="13.5" customHeight="1">
      <c r="A902" s="12"/>
      <c r="B902" s="12"/>
      <c r="C902" s="260"/>
      <c r="D902" s="265" t="s">
        <v>216</v>
      </c>
      <c r="E902" s="267">
        <v>3475000</v>
      </c>
      <c r="F902" s="268">
        <v>12370000</v>
      </c>
      <c r="G902" s="15"/>
      <c r="H902" s="12"/>
      <c r="I902" s="12"/>
    </row>
    <row r="903" spans="1:9" s="258" customFormat="1" ht="13.5" customHeight="1">
      <c r="A903" s="12"/>
      <c r="B903" s="12"/>
      <c r="C903" s="260"/>
      <c r="D903" s="265" t="s">
        <v>162</v>
      </c>
      <c r="E903" s="267">
        <v>3900000</v>
      </c>
      <c r="F903" s="275">
        <v>1832000</v>
      </c>
      <c r="G903" s="15"/>
      <c r="H903" s="12"/>
      <c r="I903" s="12"/>
    </row>
    <row r="904" spans="1:9" s="258" customFormat="1" ht="13.5" customHeight="1">
      <c r="A904" s="12"/>
      <c r="B904" s="12"/>
      <c r="C904" s="260"/>
      <c r="D904" s="265" t="s">
        <v>126</v>
      </c>
      <c r="E904" s="267">
        <v>272263750</v>
      </c>
      <c r="F904" s="268">
        <v>199061400</v>
      </c>
      <c r="G904" s="15"/>
      <c r="H904" s="12"/>
      <c r="I904" s="12"/>
    </row>
    <row r="905" spans="1:9" s="258" customFormat="1" ht="13.5" customHeight="1">
      <c r="A905" s="12"/>
      <c r="B905" s="12"/>
      <c r="C905" s="260"/>
      <c r="D905" s="265" t="s">
        <v>156</v>
      </c>
      <c r="E905" s="267">
        <v>44420000</v>
      </c>
      <c r="F905" s="268">
        <v>19240000</v>
      </c>
      <c r="G905" s="15"/>
      <c r="H905" s="12"/>
      <c r="I905" s="12"/>
    </row>
    <row r="906" spans="1:9" s="258" customFormat="1" ht="13.5" customHeight="1">
      <c r="A906" s="12"/>
      <c r="B906" s="12"/>
      <c r="C906" s="260"/>
      <c r="D906" s="265" t="s">
        <v>348</v>
      </c>
      <c r="E906" s="266">
        <v>3211298307</v>
      </c>
      <c r="F906" s="264">
        <f>F907+F922+F926+F933</f>
        <v>3362219285</v>
      </c>
      <c r="G906" s="15"/>
      <c r="H906" s="12"/>
      <c r="I906" s="12"/>
    </row>
    <row r="907" spans="1:9" s="258" customFormat="1" ht="13.5" customHeight="1">
      <c r="A907" s="12"/>
      <c r="B907" s="12"/>
      <c r="C907" s="260"/>
      <c r="D907" s="265" t="s">
        <v>349</v>
      </c>
      <c r="E907" s="267">
        <v>1879522854</v>
      </c>
      <c r="F907" s="268">
        <f>SUM(F908:F921)</f>
        <v>1374564018</v>
      </c>
      <c r="G907" s="15"/>
      <c r="H907" s="12"/>
      <c r="I907" s="12"/>
    </row>
    <row r="908" spans="1:9" s="258" customFormat="1" ht="13.5" customHeight="1">
      <c r="A908" s="12"/>
      <c r="B908" s="12"/>
      <c r="C908" s="260"/>
      <c r="D908" s="265" t="s">
        <v>134</v>
      </c>
      <c r="E908" s="267">
        <v>23500000</v>
      </c>
      <c r="F908" s="268">
        <v>14350000</v>
      </c>
      <c r="G908" s="15"/>
      <c r="H908" s="12"/>
      <c r="I908" s="12"/>
    </row>
    <row r="909" spans="1:9" s="258" customFormat="1" ht="13.5" customHeight="1">
      <c r="A909" s="12"/>
      <c r="B909" s="12"/>
      <c r="C909" s="260"/>
      <c r="D909" s="265" t="s">
        <v>153</v>
      </c>
      <c r="E909" s="267">
        <v>490050000</v>
      </c>
      <c r="F909" s="268">
        <v>255850000</v>
      </c>
      <c r="G909" s="15"/>
      <c r="H909" s="12"/>
      <c r="I909" s="12"/>
    </row>
    <row r="910" spans="1:9" s="258" customFormat="1" ht="13.5" customHeight="1">
      <c r="A910" s="12"/>
      <c r="B910" s="12"/>
      <c r="C910" s="260"/>
      <c r="D910" s="265" t="s">
        <v>127</v>
      </c>
      <c r="E910" s="267">
        <v>411379241</v>
      </c>
      <c r="F910" s="268">
        <v>412561368</v>
      </c>
      <c r="G910" s="15"/>
      <c r="H910" s="12"/>
      <c r="I910" s="12"/>
    </row>
    <row r="911" spans="1:9" s="258" customFormat="1" ht="13.5" customHeight="1">
      <c r="A911" s="12"/>
      <c r="B911" s="12"/>
      <c r="C911" s="260"/>
      <c r="D911" s="265" t="s">
        <v>128</v>
      </c>
      <c r="E911" s="267">
        <v>370000000</v>
      </c>
      <c r="F911" s="268">
        <v>326000000</v>
      </c>
      <c r="G911" s="15"/>
      <c r="H911" s="12"/>
      <c r="I911" s="12"/>
    </row>
    <row r="912" spans="1:9" s="258" customFormat="1" ht="13.5" customHeight="1">
      <c r="A912" s="12"/>
      <c r="B912" s="12"/>
      <c r="C912" s="260"/>
      <c r="D912" s="265" t="s">
        <v>236</v>
      </c>
      <c r="E912" s="267">
        <v>95931000</v>
      </c>
      <c r="F912" s="268">
        <v>83893200</v>
      </c>
      <c r="G912" s="15"/>
      <c r="H912" s="12"/>
      <c r="I912" s="12"/>
    </row>
    <row r="913" spans="1:9" s="258" customFormat="1" ht="13.5" customHeight="1">
      <c r="A913" s="12"/>
      <c r="B913" s="12"/>
      <c r="C913" s="260"/>
      <c r="D913" s="265" t="s">
        <v>252</v>
      </c>
      <c r="E913" s="267">
        <v>57000000</v>
      </c>
      <c r="F913" s="268">
        <v>0</v>
      </c>
      <c r="G913" s="15"/>
      <c r="H913" s="12"/>
      <c r="I913" s="12"/>
    </row>
    <row r="914" spans="1:9" s="258" customFormat="1" ht="13.5" customHeight="1">
      <c r="A914" s="12"/>
      <c r="B914" s="12"/>
      <c r="C914" s="260"/>
      <c r="D914" s="265" t="s">
        <v>135</v>
      </c>
      <c r="E914" s="267">
        <v>3000000</v>
      </c>
      <c r="F914" s="268">
        <v>0</v>
      </c>
      <c r="G914" s="15"/>
      <c r="H914" s="12"/>
      <c r="I914" s="12"/>
    </row>
    <row r="915" spans="1:9" s="258" customFormat="1" ht="13.5" customHeight="1">
      <c r="A915" s="12"/>
      <c r="B915" s="12"/>
      <c r="C915" s="260"/>
      <c r="D915" s="265" t="s">
        <v>232</v>
      </c>
      <c r="E915" s="267">
        <v>98600</v>
      </c>
      <c r="F915" s="268">
        <v>246500</v>
      </c>
      <c r="G915" s="15"/>
      <c r="H915" s="12"/>
      <c r="I915" s="12"/>
    </row>
    <row r="916" spans="1:9" s="258" customFormat="1" ht="13.5" customHeight="1">
      <c r="A916" s="12"/>
      <c r="B916" s="12"/>
      <c r="C916" s="260"/>
      <c r="D916" s="265" t="s">
        <v>136</v>
      </c>
      <c r="E916" s="267">
        <v>50000000</v>
      </c>
      <c r="F916" s="268">
        <v>0</v>
      </c>
      <c r="G916" s="15"/>
      <c r="H916" s="12"/>
      <c r="I916" s="12"/>
    </row>
    <row r="917" spans="1:9" s="258" customFormat="1" ht="13.5" customHeight="1">
      <c r="A917" s="12"/>
      <c r="B917" s="12"/>
      <c r="C917" s="260"/>
      <c r="D917" s="265" t="s">
        <v>163</v>
      </c>
      <c r="E917" s="269" t="s">
        <v>261</v>
      </c>
      <c r="F917" s="268">
        <v>0</v>
      </c>
      <c r="G917" s="15"/>
      <c r="H917" s="12"/>
      <c r="I917" s="12"/>
    </row>
    <row r="918" spans="1:9" s="258" customFormat="1" ht="13.5" customHeight="1">
      <c r="A918" s="12"/>
      <c r="B918" s="12"/>
      <c r="C918" s="260"/>
      <c r="D918" s="265" t="s">
        <v>137</v>
      </c>
      <c r="E918" s="267">
        <v>4995000</v>
      </c>
      <c r="F918" s="268">
        <v>30000000</v>
      </c>
      <c r="G918" s="15"/>
      <c r="H918" s="12"/>
      <c r="I918" s="12"/>
    </row>
    <row r="919" spans="1:9" s="258" customFormat="1" ht="13.5" customHeight="1">
      <c r="A919" s="12"/>
      <c r="B919" s="12"/>
      <c r="C919" s="260"/>
      <c r="D919" s="265" t="s">
        <v>234</v>
      </c>
      <c r="E919" s="267">
        <v>2275373</v>
      </c>
      <c r="F919" s="268">
        <v>2265390</v>
      </c>
      <c r="G919" s="15"/>
      <c r="H919" s="12"/>
      <c r="I919" s="12"/>
    </row>
    <row r="920" spans="1:9" s="258" customFormat="1" ht="13.5" customHeight="1">
      <c r="A920" s="12"/>
      <c r="B920" s="12"/>
      <c r="C920" s="260"/>
      <c r="D920" s="265" t="s">
        <v>220</v>
      </c>
      <c r="E920" s="267">
        <v>2860000</v>
      </c>
      <c r="F920" s="268">
        <v>2640000</v>
      </c>
      <c r="G920" s="15"/>
      <c r="H920" s="12"/>
      <c r="I920" s="12"/>
    </row>
    <row r="921" spans="1:9" s="258" customFormat="1" ht="13.5" customHeight="1">
      <c r="A921" s="12"/>
      <c r="B921" s="12"/>
      <c r="C921" s="260"/>
      <c r="D921" s="265" t="s">
        <v>164</v>
      </c>
      <c r="E921" s="267">
        <v>368433640</v>
      </c>
      <c r="F921" s="268">
        <v>246757560</v>
      </c>
      <c r="G921" s="15"/>
      <c r="H921" s="12"/>
      <c r="I921" s="12"/>
    </row>
    <row r="922" spans="1:9" s="258" customFormat="1" ht="13.5" customHeight="1">
      <c r="A922" s="12"/>
      <c r="B922" s="12"/>
      <c r="C922" s="260"/>
      <c r="D922" s="265" t="s">
        <v>350</v>
      </c>
      <c r="E922" s="267">
        <v>17535568</v>
      </c>
      <c r="F922" s="268">
        <f>SUM(F923:F925)</f>
        <v>16822267</v>
      </c>
      <c r="G922" s="15"/>
      <c r="H922" s="12"/>
      <c r="I922" s="12"/>
    </row>
    <row r="923" spans="1:9" s="258" customFormat="1" ht="13.5" customHeight="1">
      <c r="A923" s="12"/>
      <c r="B923" s="12"/>
      <c r="C923" s="260"/>
      <c r="D923" s="265" t="s">
        <v>129</v>
      </c>
      <c r="E923" s="267">
        <v>15425640</v>
      </c>
      <c r="F923" s="268">
        <v>15150400</v>
      </c>
      <c r="G923" s="15"/>
      <c r="H923" s="12"/>
      <c r="I923" s="12"/>
    </row>
    <row r="924" spans="1:9" s="258" customFormat="1" ht="13.5" customHeight="1">
      <c r="A924" s="12"/>
      <c r="B924" s="12"/>
      <c r="C924" s="260"/>
      <c r="D924" s="265" t="s">
        <v>130</v>
      </c>
      <c r="E924" s="267">
        <v>937756</v>
      </c>
      <c r="F924" s="268">
        <v>743067</v>
      </c>
      <c r="G924" s="15"/>
      <c r="H924" s="12"/>
      <c r="I924" s="12"/>
    </row>
    <row r="925" spans="1:9" s="258" customFormat="1" ht="13.5" customHeight="1">
      <c r="A925" s="12"/>
      <c r="B925" s="12"/>
      <c r="C925" s="260"/>
      <c r="D925" s="265" t="s">
        <v>131</v>
      </c>
      <c r="E925" s="267">
        <v>1172172</v>
      </c>
      <c r="F925" s="268">
        <v>928800</v>
      </c>
      <c r="G925" s="15"/>
      <c r="H925" s="12"/>
      <c r="I925" s="12"/>
    </row>
    <row r="926" spans="1:9" s="258" customFormat="1" ht="13.5" customHeight="1">
      <c r="A926" s="12"/>
      <c r="B926" s="12"/>
      <c r="C926" s="260"/>
      <c r="D926" s="265" t="s">
        <v>351</v>
      </c>
      <c r="E926" s="267">
        <v>1098427885</v>
      </c>
      <c r="F926" s="268">
        <f>SUM(F927:F932)</f>
        <v>1873431000</v>
      </c>
      <c r="G926" s="15"/>
      <c r="H926" s="12"/>
      <c r="I926" s="12"/>
    </row>
    <row r="927" spans="1:9" s="258" customFormat="1" ht="31.5">
      <c r="A927" s="12"/>
      <c r="B927" s="12"/>
      <c r="C927" s="260"/>
      <c r="D927" s="265" t="s">
        <v>245</v>
      </c>
      <c r="E927" s="267">
        <v>14161000</v>
      </c>
      <c r="F927" s="268">
        <v>16437000</v>
      </c>
      <c r="G927" s="15"/>
      <c r="H927" s="12"/>
      <c r="I927" s="12"/>
    </row>
    <row r="928" spans="1:9" s="258" customFormat="1" ht="31.5">
      <c r="A928" s="12"/>
      <c r="B928" s="12"/>
      <c r="C928" s="260"/>
      <c r="D928" s="265" t="s">
        <v>352</v>
      </c>
      <c r="E928" s="267">
        <v>200000000</v>
      </c>
      <c r="F928" s="268">
        <v>174108000</v>
      </c>
      <c r="G928" s="15"/>
      <c r="H928" s="12"/>
      <c r="I928" s="12"/>
    </row>
    <row r="929" spans="1:9" s="258" customFormat="1" ht="31.5">
      <c r="A929" s="12"/>
      <c r="B929" s="12"/>
      <c r="C929" s="260"/>
      <c r="D929" s="265" t="s">
        <v>352</v>
      </c>
      <c r="E929" s="267">
        <v>0</v>
      </c>
      <c r="F929" s="275">
        <v>13900000</v>
      </c>
      <c r="G929" s="15"/>
      <c r="H929" s="12"/>
      <c r="I929" s="12"/>
    </row>
    <row r="930" spans="1:9" s="258" customFormat="1" ht="31.5">
      <c r="A930" s="12"/>
      <c r="B930" s="12"/>
      <c r="C930" s="260"/>
      <c r="D930" s="265" t="s">
        <v>353</v>
      </c>
      <c r="E930" s="267">
        <v>774320885</v>
      </c>
      <c r="F930" s="268">
        <v>1319516000</v>
      </c>
      <c r="G930" s="15"/>
      <c r="H930" s="12"/>
      <c r="I930" s="12"/>
    </row>
    <row r="931" spans="1:9" s="258" customFormat="1" ht="47.25">
      <c r="A931" s="12"/>
      <c r="B931" s="12"/>
      <c r="C931" s="260"/>
      <c r="D931" s="265" t="s">
        <v>143</v>
      </c>
      <c r="E931" s="267">
        <v>99700000</v>
      </c>
      <c r="F931" s="268">
        <v>339194000</v>
      </c>
      <c r="G931" s="15"/>
      <c r="H931" s="12"/>
      <c r="I931" s="12"/>
    </row>
    <row r="932" spans="1:9" s="258" customFormat="1" ht="13.5" customHeight="1">
      <c r="A932" s="12"/>
      <c r="B932" s="12"/>
      <c r="C932" s="260"/>
      <c r="D932" s="265" t="s">
        <v>246</v>
      </c>
      <c r="E932" s="267">
        <v>10246000</v>
      </c>
      <c r="F932" s="268">
        <v>10276000</v>
      </c>
      <c r="G932" s="15"/>
      <c r="H932" s="12"/>
      <c r="I932" s="12"/>
    </row>
    <row r="933" spans="1:9" s="258" customFormat="1" ht="13.5" customHeight="1">
      <c r="A933" s="12"/>
      <c r="B933" s="12"/>
      <c r="C933" s="260"/>
      <c r="D933" s="265" t="s">
        <v>354</v>
      </c>
      <c r="E933" s="267">
        <v>215812000</v>
      </c>
      <c r="F933" s="268">
        <v>97402000</v>
      </c>
      <c r="G933" s="15"/>
      <c r="H933" s="12"/>
      <c r="I933" s="12"/>
    </row>
    <row r="934" spans="1:9" s="258" customFormat="1" ht="13.5" customHeight="1">
      <c r="A934" s="12"/>
      <c r="B934" s="12"/>
      <c r="C934" s="260"/>
      <c r="D934" s="265" t="s">
        <v>165</v>
      </c>
      <c r="E934" s="267">
        <v>215812000</v>
      </c>
      <c r="F934" s="268">
        <v>97402000</v>
      </c>
      <c r="G934" s="15"/>
      <c r="H934" s="12"/>
      <c r="I934" s="12"/>
    </row>
    <row r="935" spans="1:9" s="258" customFormat="1" ht="13.5" customHeight="1">
      <c r="A935" s="12"/>
      <c r="B935" s="12"/>
      <c r="C935" s="260"/>
      <c r="D935" s="265" t="s">
        <v>355</v>
      </c>
      <c r="E935" s="266">
        <v>273043598</v>
      </c>
      <c r="F935" s="264">
        <f>F936+F944</f>
        <v>237151500</v>
      </c>
      <c r="G935" s="15"/>
      <c r="H935" s="12"/>
      <c r="I935" s="12"/>
    </row>
    <row r="936" spans="1:9" s="258" customFormat="1" ht="13.5" customHeight="1">
      <c r="A936" s="12"/>
      <c r="B936" s="12"/>
      <c r="C936" s="260"/>
      <c r="D936" s="265" t="s">
        <v>356</v>
      </c>
      <c r="E936" s="267">
        <v>56431598</v>
      </c>
      <c r="F936" s="268">
        <f>SUM(F937:F943)</f>
        <v>31347500</v>
      </c>
      <c r="G936" s="15"/>
      <c r="H936" s="12"/>
      <c r="I936" s="12"/>
    </row>
    <row r="937" spans="1:9" s="258" customFormat="1" ht="13.5" customHeight="1">
      <c r="A937" s="12"/>
      <c r="B937" s="12"/>
      <c r="C937" s="260"/>
      <c r="D937" s="265" t="s">
        <v>357</v>
      </c>
      <c r="E937" s="267">
        <v>0</v>
      </c>
      <c r="F937" s="275">
        <v>800000</v>
      </c>
      <c r="G937" s="15"/>
      <c r="H937" s="12"/>
      <c r="I937" s="12"/>
    </row>
    <row r="938" spans="1:9" s="258" customFormat="1" ht="31.5">
      <c r="A938" s="12"/>
      <c r="B938" s="12"/>
      <c r="C938" s="260"/>
      <c r="D938" s="265" t="s">
        <v>358</v>
      </c>
      <c r="E938" s="267">
        <v>30384098</v>
      </c>
      <c r="F938" s="268">
        <v>18557500</v>
      </c>
      <c r="G938" s="15"/>
      <c r="H938" s="12"/>
      <c r="I938" s="12"/>
    </row>
    <row r="939" spans="1:9" s="258" customFormat="1" ht="31.5">
      <c r="A939" s="12"/>
      <c r="B939" s="12"/>
      <c r="C939" s="260"/>
      <c r="D939" s="265" t="s">
        <v>359</v>
      </c>
      <c r="E939" s="267">
        <v>5602500</v>
      </c>
      <c r="F939" s="270">
        <v>0</v>
      </c>
      <c r="G939" s="15"/>
      <c r="H939" s="12"/>
      <c r="I939" s="12"/>
    </row>
    <row r="940" spans="1:9" s="258" customFormat="1" ht="31.5">
      <c r="A940" s="12"/>
      <c r="B940" s="12"/>
      <c r="C940" s="260"/>
      <c r="D940" s="265" t="s">
        <v>241</v>
      </c>
      <c r="E940" s="267">
        <v>8150000</v>
      </c>
      <c r="F940" s="268">
        <v>3955000</v>
      </c>
      <c r="G940" s="15"/>
      <c r="H940" s="12"/>
      <c r="I940" s="12"/>
    </row>
    <row r="941" spans="1:9" s="258" customFormat="1" ht="31.5">
      <c r="A941" s="12"/>
      <c r="B941" s="12"/>
      <c r="C941" s="260"/>
      <c r="D941" s="276" t="s">
        <v>242</v>
      </c>
      <c r="E941" s="277">
        <v>8700000</v>
      </c>
      <c r="F941" s="268">
        <v>3500000</v>
      </c>
      <c r="G941" s="15"/>
      <c r="H941" s="12"/>
      <c r="I941" s="12"/>
    </row>
    <row r="942" spans="1:9" s="258" customFormat="1" ht="31.5">
      <c r="A942" s="12"/>
      <c r="B942" s="12"/>
      <c r="C942" s="260"/>
      <c r="D942" s="265" t="s">
        <v>360</v>
      </c>
      <c r="E942" s="277">
        <v>0</v>
      </c>
      <c r="F942" s="275">
        <v>3535000</v>
      </c>
      <c r="G942" s="15"/>
      <c r="H942" s="12"/>
      <c r="I942" s="12"/>
    </row>
    <row r="943" spans="1:9" s="258" customFormat="1" ht="47.25">
      <c r="A943" s="12"/>
      <c r="B943" s="12"/>
      <c r="C943" s="260"/>
      <c r="D943" s="265" t="s">
        <v>361</v>
      </c>
      <c r="E943" s="267">
        <v>3595000</v>
      </c>
      <c r="F943" s="268">
        <v>1000000</v>
      </c>
      <c r="G943" s="15"/>
      <c r="H943" s="12"/>
      <c r="I943" s="12"/>
    </row>
    <row r="944" spans="1:9" s="258" customFormat="1" ht="13.5" customHeight="1">
      <c r="A944" s="12"/>
      <c r="B944" s="12"/>
      <c r="C944" s="260"/>
      <c r="D944" s="265" t="s">
        <v>362</v>
      </c>
      <c r="E944" s="267">
        <v>216612000</v>
      </c>
      <c r="F944" s="268">
        <v>205804000</v>
      </c>
      <c r="G944" s="15"/>
      <c r="H944" s="12"/>
      <c r="I944" s="12"/>
    </row>
    <row r="945" spans="1:9" s="258" customFormat="1" ht="31.5">
      <c r="A945" s="12"/>
      <c r="B945" s="12"/>
      <c r="C945" s="260"/>
      <c r="D945" s="265" t="s">
        <v>247</v>
      </c>
      <c r="E945" s="267">
        <v>216612000</v>
      </c>
      <c r="F945" s="278">
        <v>205804000</v>
      </c>
      <c r="G945" s="15"/>
      <c r="H945" s="12"/>
      <c r="I945" s="12"/>
    </row>
    <row r="946" spans="1:9" s="258" customFormat="1" ht="13.5" customHeight="1">
      <c r="A946" s="12"/>
      <c r="B946" s="12"/>
      <c r="C946" s="260"/>
      <c r="D946" s="265" t="s">
        <v>363</v>
      </c>
      <c r="E946" s="266">
        <v>351232045</v>
      </c>
      <c r="F946" s="264">
        <f>F947</f>
        <v>204610964</v>
      </c>
      <c r="G946" s="15"/>
      <c r="H946" s="12"/>
      <c r="I946" s="12"/>
    </row>
    <row r="947" spans="1:9" s="258" customFormat="1" ht="13.5" customHeight="1">
      <c r="A947" s="12"/>
      <c r="B947" s="12"/>
      <c r="C947" s="260"/>
      <c r="D947" s="265" t="s">
        <v>364</v>
      </c>
      <c r="E947" s="267">
        <v>351232045</v>
      </c>
      <c r="F947" s="268">
        <v>204610964</v>
      </c>
      <c r="G947" s="15"/>
      <c r="H947" s="12"/>
      <c r="I947" s="12"/>
    </row>
    <row r="948" spans="1:9" s="258" customFormat="1" ht="13.5" customHeight="1">
      <c r="A948" s="12"/>
      <c r="B948" s="12"/>
      <c r="C948" s="260"/>
      <c r="D948" s="265" t="s">
        <v>223</v>
      </c>
      <c r="E948" s="267">
        <v>80192045</v>
      </c>
      <c r="F948" s="268">
        <v>59720964</v>
      </c>
      <c r="G948" s="15"/>
      <c r="H948" s="12"/>
      <c r="I948" s="12"/>
    </row>
    <row r="949" spans="1:9" s="258" customFormat="1" ht="13.5" customHeight="1">
      <c r="A949" s="12"/>
      <c r="B949" s="12"/>
      <c r="C949" s="260"/>
      <c r="D949" s="265" t="s">
        <v>138</v>
      </c>
      <c r="E949" s="267">
        <v>271040000</v>
      </c>
      <c r="F949" s="268">
        <v>144890000</v>
      </c>
      <c r="G949" s="15"/>
      <c r="H949" s="12"/>
      <c r="I949" s="12"/>
    </row>
    <row r="950" spans="1:9" s="258" customFormat="1" ht="31.5">
      <c r="A950" s="12"/>
      <c r="B950" s="12"/>
      <c r="C950" s="260"/>
      <c r="D950" s="265" t="s">
        <v>365</v>
      </c>
      <c r="E950" s="266">
        <v>55000000</v>
      </c>
      <c r="F950" s="270">
        <v>0</v>
      </c>
      <c r="G950" s="15"/>
      <c r="H950" s="12"/>
      <c r="I950" s="12"/>
    </row>
    <row r="951" spans="1:9" s="258" customFormat="1" ht="13.5" customHeight="1">
      <c r="A951" s="12"/>
      <c r="B951" s="12"/>
      <c r="C951" s="260"/>
      <c r="D951" s="265" t="s">
        <v>366</v>
      </c>
      <c r="E951" s="267">
        <v>55000000</v>
      </c>
      <c r="F951" s="270">
        <v>0</v>
      </c>
      <c r="G951" s="15"/>
      <c r="H951" s="12"/>
      <c r="I951" s="12"/>
    </row>
    <row r="952" spans="1:9" s="258" customFormat="1" ht="13.5" customHeight="1">
      <c r="A952" s="12"/>
      <c r="B952" s="12"/>
      <c r="C952" s="260"/>
      <c r="D952" s="265" t="s">
        <v>367</v>
      </c>
      <c r="E952" s="267">
        <v>55000000</v>
      </c>
      <c r="F952" s="270">
        <v>0</v>
      </c>
      <c r="G952" s="15"/>
      <c r="H952" s="12"/>
      <c r="I952" s="12"/>
    </row>
    <row r="953" spans="1:9" s="258" customFormat="1" ht="13.5" customHeight="1">
      <c r="A953" s="12"/>
      <c r="B953" s="12"/>
      <c r="C953" s="260"/>
      <c r="D953" s="265" t="s">
        <v>368</v>
      </c>
      <c r="E953" s="266">
        <v>1326516062</v>
      </c>
      <c r="F953" s="264">
        <f>SUM(F954+F960+F983+F988)</f>
        <v>31632794680</v>
      </c>
      <c r="G953" s="15"/>
      <c r="H953" s="12"/>
      <c r="I953" s="12"/>
    </row>
    <row r="954" spans="1:9" s="258" customFormat="1" ht="13.5" customHeight="1">
      <c r="A954" s="12"/>
      <c r="B954" s="12"/>
      <c r="C954" s="260"/>
      <c r="D954" s="265" t="s">
        <v>369</v>
      </c>
      <c r="E954" s="266">
        <v>801666600</v>
      </c>
      <c r="F954" s="279">
        <f>F955</f>
        <v>31234102680</v>
      </c>
      <c r="G954" s="15"/>
      <c r="H954" s="12"/>
      <c r="I954" s="12"/>
    </row>
    <row r="955" spans="1:9" s="258" customFormat="1" ht="13.5" customHeight="1">
      <c r="A955" s="12"/>
      <c r="B955" s="12"/>
      <c r="C955" s="260"/>
      <c r="D955" s="265" t="s">
        <v>369</v>
      </c>
      <c r="E955" s="266">
        <v>801666600</v>
      </c>
      <c r="F955" s="279">
        <f>F956+F958</f>
        <v>31234102680</v>
      </c>
      <c r="G955" s="15"/>
      <c r="H955" s="12"/>
      <c r="I955" s="12"/>
    </row>
    <row r="956" spans="1:9" s="258" customFormat="1" ht="13.5" customHeight="1">
      <c r="A956" s="12"/>
      <c r="B956" s="12"/>
      <c r="C956" s="260"/>
      <c r="D956" s="265" t="s">
        <v>370</v>
      </c>
      <c r="E956" s="267">
        <v>49020200</v>
      </c>
      <c r="F956" s="268">
        <v>27367045480</v>
      </c>
      <c r="G956" s="15"/>
      <c r="H956" s="12"/>
      <c r="I956" s="12"/>
    </row>
    <row r="957" spans="1:9" s="258" customFormat="1" ht="13.5" customHeight="1">
      <c r="A957" s="12"/>
      <c r="B957" s="12"/>
      <c r="C957" s="260"/>
      <c r="D957" s="265" t="s">
        <v>255</v>
      </c>
      <c r="E957" s="267">
        <v>49020200</v>
      </c>
      <c r="F957" s="268">
        <v>27324728480</v>
      </c>
      <c r="G957" s="15"/>
      <c r="H957" s="12"/>
      <c r="I957" s="12"/>
    </row>
    <row r="958" spans="1:9" s="258" customFormat="1" ht="13.5" customHeight="1">
      <c r="A958" s="12"/>
      <c r="B958" s="12"/>
      <c r="C958" s="260"/>
      <c r="D958" s="265" t="s">
        <v>371</v>
      </c>
      <c r="E958" s="267">
        <v>752646400</v>
      </c>
      <c r="F958" s="268">
        <v>3867057200</v>
      </c>
      <c r="G958" s="15"/>
      <c r="H958" s="12"/>
      <c r="I958" s="12"/>
    </row>
    <row r="959" spans="1:9" s="258" customFormat="1" ht="13.5" customHeight="1">
      <c r="A959" s="12"/>
      <c r="B959" s="12"/>
      <c r="C959" s="260"/>
      <c r="D959" s="265" t="s">
        <v>256</v>
      </c>
      <c r="E959" s="267">
        <v>752646400</v>
      </c>
      <c r="F959" s="268">
        <v>3798796200</v>
      </c>
      <c r="G959" s="15"/>
      <c r="H959" s="12"/>
      <c r="I959" s="12"/>
    </row>
    <row r="960" spans="1:9" s="258" customFormat="1" ht="13.5" customHeight="1">
      <c r="A960" s="12"/>
      <c r="B960" s="12"/>
      <c r="C960" s="260"/>
      <c r="D960" s="265" t="s">
        <v>372</v>
      </c>
      <c r="E960" s="266">
        <v>173999462</v>
      </c>
      <c r="F960" s="279">
        <f>F961+F967+F973+F980</f>
        <v>269300000</v>
      </c>
      <c r="G960" s="15"/>
      <c r="H960" s="12"/>
      <c r="I960" s="12"/>
    </row>
    <row r="961" spans="1:9" s="258" customFormat="1" ht="13.5" customHeight="1">
      <c r="A961" s="12"/>
      <c r="B961" s="12"/>
      <c r="C961" s="260"/>
      <c r="D961" s="265" t="s">
        <v>373</v>
      </c>
      <c r="E961" s="266">
        <v>35717462</v>
      </c>
      <c r="F961" s="279">
        <f>SUM(F962:F966)</f>
        <v>4000000</v>
      </c>
      <c r="G961" s="15"/>
      <c r="H961" s="12"/>
      <c r="I961" s="12"/>
    </row>
    <row r="962" spans="1:9" s="258" customFormat="1" ht="13.5" customHeight="1">
      <c r="A962" s="12"/>
      <c r="B962" s="12"/>
      <c r="C962" s="260"/>
      <c r="D962" s="265" t="s">
        <v>374</v>
      </c>
      <c r="E962" s="267">
        <v>35717462</v>
      </c>
      <c r="F962" s="268">
        <v>0</v>
      </c>
      <c r="G962" s="15"/>
      <c r="H962" s="12"/>
      <c r="I962" s="12"/>
    </row>
    <row r="963" spans="1:9" s="258" customFormat="1" ht="13.5" customHeight="1">
      <c r="A963" s="12"/>
      <c r="B963" s="12"/>
      <c r="C963" s="260"/>
      <c r="D963" s="265" t="s">
        <v>375</v>
      </c>
      <c r="E963" s="267">
        <v>0</v>
      </c>
      <c r="F963" s="275">
        <v>4000000</v>
      </c>
      <c r="G963" s="15"/>
      <c r="H963" s="12"/>
      <c r="I963" s="12"/>
    </row>
    <row r="964" spans="1:9" s="258" customFormat="1" ht="13.5" customHeight="1">
      <c r="A964" s="12"/>
      <c r="B964" s="12"/>
      <c r="C964" s="260"/>
      <c r="D964" s="265" t="s">
        <v>226</v>
      </c>
      <c r="E964" s="267">
        <v>4987500</v>
      </c>
      <c r="F964" s="270">
        <v>0</v>
      </c>
      <c r="G964" s="15"/>
      <c r="H964" s="12"/>
      <c r="I964" s="12"/>
    </row>
    <row r="965" spans="1:9" s="258" customFormat="1" ht="13.5" customHeight="1">
      <c r="A965" s="12"/>
      <c r="B965" s="12"/>
      <c r="C965" s="260"/>
      <c r="D965" s="265" t="s">
        <v>227</v>
      </c>
      <c r="E965" s="267">
        <v>25164000</v>
      </c>
      <c r="F965" s="270">
        <v>0</v>
      </c>
      <c r="G965" s="15"/>
      <c r="H965" s="12"/>
      <c r="I965" s="12"/>
    </row>
    <row r="966" spans="1:9" s="258" customFormat="1" ht="13.5" customHeight="1">
      <c r="A966" s="12"/>
      <c r="B966" s="12"/>
      <c r="C966" s="260"/>
      <c r="D966" s="265" t="s">
        <v>228</v>
      </c>
      <c r="E966" s="267">
        <v>5565962</v>
      </c>
      <c r="F966" s="270">
        <v>0</v>
      </c>
      <c r="G966" s="15"/>
      <c r="H966" s="12"/>
      <c r="I966" s="12"/>
    </row>
    <row r="967" spans="1:9" s="258" customFormat="1" ht="13.5" customHeight="1">
      <c r="A967" s="12"/>
      <c r="B967" s="12"/>
      <c r="C967" s="260"/>
      <c r="D967" s="265" t="s">
        <v>376</v>
      </c>
      <c r="E967" s="266">
        <v>6650000</v>
      </c>
      <c r="F967" s="279">
        <f>F969+F970</f>
        <v>10575000</v>
      </c>
      <c r="G967" s="15"/>
      <c r="H967" s="12"/>
      <c r="I967" s="12"/>
    </row>
    <row r="968" spans="1:9" s="258" customFormat="1" ht="13.5" customHeight="1">
      <c r="A968" s="12"/>
      <c r="B968" s="12"/>
      <c r="C968" s="260"/>
      <c r="D968" s="265" t="s">
        <v>377</v>
      </c>
      <c r="E968" s="267">
        <v>3500000</v>
      </c>
      <c r="F968" s="268">
        <f>SUM(F969)</f>
        <v>7425000</v>
      </c>
      <c r="G968" s="15"/>
      <c r="H968" s="12"/>
      <c r="I968" s="12"/>
    </row>
    <row r="969" spans="1:9" s="258" customFormat="1" ht="13.5" customHeight="1">
      <c r="A969" s="12"/>
      <c r="B969" s="12"/>
      <c r="C969" s="260"/>
      <c r="D969" s="265" t="s">
        <v>171</v>
      </c>
      <c r="E969" s="267">
        <v>3500000</v>
      </c>
      <c r="F969" s="268">
        <v>7425000</v>
      </c>
      <c r="G969" s="15"/>
      <c r="H969" s="12"/>
      <c r="I969" s="12"/>
    </row>
    <row r="970" spans="1:9" s="258" customFormat="1" ht="13.5" customHeight="1">
      <c r="A970" s="12"/>
      <c r="B970" s="12"/>
      <c r="C970" s="260"/>
      <c r="D970" s="265" t="s">
        <v>378</v>
      </c>
      <c r="E970" s="267">
        <v>0</v>
      </c>
      <c r="F970" s="275">
        <v>3150000</v>
      </c>
      <c r="G970" s="15"/>
      <c r="H970" s="12"/>
      <c r="I970" s="12"/>
    </row>
    <row r="971" spans="1:9" s="258" customFormat="1" ht="13.5" customHeight="1">
      <c r="A971" s="12"/>
      <c r="B971" s="12"/>
      <c r="C971" s="260"/>
      <c r="D971" s="265" t="s">
        <v>379</v>
      </c>
      <c r="E971" s="267">
        <v>3150000</v>
      </c>
      <c r="F971" s="270">
        <v>0</v>
      </c>
      <c r="G971" s="15"/>
      <c r="H971" s="12"/>
      <c r="I971" s="12"/>
    </row>
    <row r="972" spans="1:9" s="258" customFormat="1" ht="13.5" customHeight="1">
      <c r="A972" s="12"/>
      <c r="B972" s="12"/>
      <c r="C972" s="260"/>
      <c r="D972" s="265" t="s">
        <v>229</v>
      </c>
      <c r="E972" s="267">
        <v>3150000</v>
      </c>
      <c r="F972" s="270">
        <v>0</v>
      </c>
      <c r="G972" s="15"/>
      <c r="H972" s="12"/>
      <c r="I972" s="12"/>
    </row>
    <row r="973" spans="1:9" s="258" customFormat="1" ht="13.5" customHeight="1">
      <c r="A973" s="12"/>
      <c r="B973" s="12"/>
      <c r="C973" s="260"/>
      <c r="D973" s="265" t="s">
        <v>380</v>
      </c>
      <c r="E973" s="266">
        <v>115932000</v>
      </c>
      <c r="F973" s="279">
        <f>F974+F976+F977</f>
        <v>254725000</v>
      </c>
      <c r="G973" s="15"/>
      <c r="H973" s="12"/>
      <c r="I973" s="12"/>
    </row>
    <row r="974" spans="1:9" s="258" customFormat="1" ht="13.5" customHeight="1">
      <c r="A974" s="12"/>
      <c r="B974" s="12"/>
      <c r="C974" s="260"/>
      <c r="D974" s="265" t="s">
        <v>381</v>
      </c>
      <c r="E974" s="267">
        <v>67719000</v>
      </c>
      <c r="F974" s="268">
        <v>150000000</v>
      </c>
      <c r="G974" s="15"/>
      <c r="H974" s="12"/>
      <c r="I974" s="12"/>
    </row>
    <row r="975" spans="1:9" s="258" customFormat="1" ht="13.5" customHeight="1">
      <c r="A975" s="12"/>
      <c r="B975" s="12"/>
      <c r="C975" s="260"/>
      <c r="D975" s="265" t="s">
        <v>382</v>
      </c>
      <c r="E975" s="267">
        <v>47739000</v>
      </c>
      <c r="F975" s="268">
        <v>150000000</v>
      </c>
      <c r="G975" s="15"/>
      <c r="H975" s="12"/>
      <c r="I975" s="12"/>
    </row>
    <row r="976" spans="1:9" s="258" customFormat="1" ht="13.5" customHeight="1">
      <c r="A976" s="12"/>
      <c r="B976" s="12"/>
      <c r="C976" s="260"/>
      <c r="D976" s="265" t="s">
        <v>173</v>
      </c>
      <c r="E976" s="267">
        <v>19980000</v>
      </c>
      <c r="F976" s="270">
        <v>0</v>
      </c>
      <c r="G976" s="15"/>
      <c r="H976" s="12"/>
      <c r="I976" s="12"/>
    </row>
    <row r="977" spans="1:14" s="258" customFormat="1" ht="13.5" customHeight="1">
      <c r="A977" s="12"/>
      <c r="B977" s="12"/>
      <c r="C977" s="260"/>
      <c r="D977" s="265" t="s">
        <v>383</v>
      </c>
      <c r="E977" s="267">
        <v>48213000</v>
      </c>
      <c r="F977" s="268">
        <f>F978+F979</f>
        <v>104725000</v>
      </c>
      <c r="G977" s="15"/>
      <c r="H977" s="12"/>
      <c r="I977" s="12"/>
    </row>
    <row r="978" spans="1:14" s="258" customFormat="1" ht="13.5" customHeight="1">
      <c r="A978" s="12"/>
      <c r="B978" s="12"/>
      <c r="C978" s="260"/>
      <c r="D978" s="265" t="s">
        <v>384</v>
      </c>
      <c r="E978" s="267">
        <v>14495000</v>
      </c>
      <c r="F978" s="270">
        <v>0</v>
      </c>
      <c r="G978" s="15"/>
      <c r="H978" s="12"/>
      <c r="I978" s="12"/>
    </row>
    <row r="979" spans="1:14" s="258" customFormat="1" ht="13.5" customHeight="1">
      <c r="A979" s="12"/>
      <c r="B979" s="12"/>
      <c r="C979" s="260"/>
      <c r="D979" s="265" t="s">
        <v>230</v>
      </c>
      <c r="E979" s="267">
        <v>33718000</v>
      </c>
      <c r="F979" s="268">
        <v>104725000</v>
      </c>
      <c r="G979" s="15"/>
      <c r="H979" s="12"/>
      <c r="I979" s="12"/>
    </row>
    <row r="980" spans="1:14" s="258" customFormat="1" ht="13.5" customHeight="1">
      <c r="A980" s="12"/>
      <c r="B980" s="12"/>
      <c r="C980" s="260"/>
      <c r="D980" s="265" t="s">
        <v>385</v>
      </c>
      <c r="E980" s="266">
        <v>15700000</v>
      </c>
      <c r="F980" s="270">
        <v>0</v>
      </c>
      <c r="G980" s="15"/>
      <c r="H980" s="12"/>
      <c r="I980" s="12"/>
    </row>
    <row r="981" spans="1:14" s="258" customFormat="1" ht="13.5" customHeight="1">
      <c r="A981" s="12"/>
      <c r="B981" s="12"/>
      <c r="C981" s="260"/>
      <c r="D981" s="265" t="s">
        <v>386</v>
      </c>
      <c r="E981" s="267">
        <v>15700000</v>
      </c>
      <c r="F981" s="270">
        <v>0</v>
      </c>
      <c r="G981" s="15"/>
      <c r="H981" s="12"/>
      <c r="I981" s="12"/>
    </row>
    <row r="982" spans="1:14" s="258" customFormat="1" ht="13.5" customHeight="1">
      <c r="A982" s="12"/>
      <c r="B982" s="12"/>
      <c r="C982" s="260"/>
      <c r="D982" s="265" t="s">
        <v>175</v>
      </c>
      <c r="E982" s="267">
        <v>15700000</v>
      </c>
      <c r="F982" s="270">
        <v>0</v>
      </c>
      <c r="G982" s="15"/>
      <c r="H982" s="12"/>
      <c r="I982" s="12"/>
    </row>
    <row r="983" spans="1:14" s="258" customFormat="1" ht="13.5" customHeight="1">
      <c r="A983" s="12"/>
      <c r="B983" s="12"/>
      <c r="C983" s="260"/>
      <c r="D983" s="265" t="s">
        <v>387</v>
      </c>
      <c r="E983" s="266">
        <v>350850000</v>
      </c>
      <c r="F983" s="264">
        <v>129392000</v>
      </c>
      <c r="G983" s="15"/>
      <c r="H983" s="12"/>
      <c r="I983" s="12"/>
    </row>
    <row r="984" spans="1:14" s="258" customFormat="1" ht="13.5" customHeight="1">
      <c r="A984" s="12"/>
      <c r="B984" s="12"/>
      <c r="C984" s="260"/>
      <c r="D984" s="265" t="s">
        <v>388</v>
      </c>
      <c r="E984" s="266">
        <v>350850000</v>
      </c>
      <c r="F984" s="264">
        <v>129392000</v>
      </c>
      <c r="G984" s="15"/>
      <c r="H984" s="12"/>
      <c r="I984" s="12"/>
    </row>
    <row r="985" spans="1:14" s="258" customFormat="1" ht="13.5" customHeight="1">
      <c r="A985" s="12"/>
      <c r="B985" s="12"/>
      <c r="C985" s="260"/>
      <c r="D985" s="265" t="s">
        <v>389</v>
      </c>
      <c r="E985" s="267">
        <v>350850000</v>
      </c>
      <c r="F985" s="268">
        <v>129392000</v>
      </c>
      <c r="G985" s="15"/>
      <c r="H985" s="12"/>
      <c r="I985" s="12"/>
    </row>
    <row r="986" spans="1:14" s="258" customFormat="1" ht="13.5" customHeight="1">
      <c r="A986" s="12"/>
      <c r="B986" s="12"/>
      <c r="C986" s="260"/>
      <c r="D986" s="265" t="s">
        <v>166</v>
      </c>
      <c r="E986" s="267">
        <v>350850000</v>
      </c>
      <c r="F986" s="268">
        <v>129392000</v>
      </c>
      <c r="G986" s="15"/>
      <c r="H986" s="12"/>
      <c r="I986" s="12"/>
    </row>
    <row r="987" spans="1:14" s="258" customFormat="1" ht="13.5" customHeight="1">
      <c r="A987" s="12"/>
      <c r="B987" s="12"/>
      <c r="C987" s="260"/>
      <c r="D987" s="265" t="s">
        <v>390</v>
      </c>
      <c r="E987" s="280" t="s">
        <v>261</v>
      </c>
      <c r="F987" s="270">
        <v>0</v>
      </c>
      <c r="G987" s="15"/>
      <c r="H987" s="12"/>
      <c r="I987" s="12"/>
    </row>
    <row r="988" spans="1:14" s="258" customFormat="1" ht="13.5" customHeight="1">
      <c r="A988" s="12"/>
      <c r="B988" s="12"/>
      <c r="C988" s="260"/>
      <c r="D988" s="265" t="s">
        <v>391</v>
      </c>
      <c r="E988" s="280" t="s">
        <v>261</v>
      </c>
      <c r="F988" s="270">
        <v>0</v>
      </c>
      <c r="G988" s="15"/>
      <c r="H988" s="12"/>
      <c r="I988" s="12"/>
    </row>
    <row r="989" spans="1:14" s="258" customFormat="1" ht="13.5" customHeight="1">
      <c r="A989" s="12"/>
      <c r="B989" s="12"/>
      <c r="C989" s="260"/>
      <c r="D989" s="265" t="s">
        <v>392</v>
      </c>
      <c r="E989" s="269" t="s">
        <v>261</v>
      </c>
      <c r="F989" s="270">
        <v>0</v>
      </c>
      <c r="G989" s="15"/>
      <c r="H989" s="12"/>
      <c r="I989" s="12"/>
    </row>
    <row r="990" spans="1:14" s="258" customFormat="1" ht="13.5" customHeight="1">
      <c r="A990" s="12"/>
      <c r="B990" s="12"/>
      <c r="C990" s="260"/>
      <c r="D990" s="265" t="s">
        <v>221</v>
      </c>
      <c r="E990" s="269" t="s">
        <v>261</v>
      </c>
      <c r="F990" s="270">
        <v>0</v>
      </c>
      <c r="G990" s="15"/>
      <c r="H990" s="12"/>
      <c r="I990" s="12"/>
    </row>
    <row r="991" spans="1:14" s="258" customFormat="1" ht="13.5" customHeight="1">
      <c r="A991" s="12"/>
      <c r="B991" s="12"/>
      <c r="C991" s="260"/>
      <c r="D991" s="281" t="s">
        <v>393</v>
      </c>
      <c r="E991" s="282">
        <v>-10716581403</v>
      </c>
      <c r="F991" s="279">
        <f>-(F953+F845)</f>
        <v>-40537281918</v>
      </c>
      <c r="G991" s="15"/>
      <c r="H991" s="12"/>
      <c r="I991" s="12"/>
    </row>
    <row r="992" spans="1:14" s="12" customFormat="1">
      <c r="D992" s="1"/>
      <c r="E992" s="256"/>
      <c r="F992" s="257"/>
      <c r="G992" s="15"/>
      <c r="J992" s="1"/>
      <c r="K992" s="1"/>
      <c r="L992" s="1"/>
      <c r="M992" s="1"/>
      <c r="N992" s="1"/>
    </row>
    <row r="993" spans="1:14" s="12" customFormat="1">
      <c r="C993" s="1" t="s">
        <v>320</v>
      </c>
      <c r="D993" s="1"/>
      <c r="E993" s="256"/>
      <c r="F993" s="257"/>
      <c r="G993" s="15"/>
      <c r="J993" s="1"/>
      <c r="K993" s="1"/>
      <c r="L993" s="1"/>
      <c r="M993" s="1"/>
      <c r="N993" s="1"/>
    </row>
    <row r="994" spans="1:14" s="12" customFormat="1" ht="30" customHeight="1">
      <c r="A994" s="258"/>
      <c r="B994" s="258"/>
      <c r="C994" s="259" t="s">
        <v>394</v>
      </c>
      <c r="D994" s="259"/>
      <c r="E994" s="259"/>
      <c r="F994" s="259"/>
      <c r="G994" s="259"/>
      <c r="H994" s="259"/>
      <c r="I994" s="258"/>
    </row>
    <row r="995" spans="1:14" s="12" customFormat="1">
      <c r="E995" s="13"/>
      <c r="F995" s="14"/>
      <c r="G995" s="15"/>
    </row>
    <row r="996" spans="1:14" s="12" customFormat="1" ht="64.5" customHeight="1">
      <c r="B996" s="12" t="s">
        <v>395</v>
      </c>
      <c r="C996" s="260" t="s">
        <v>396</v>
      </c>
      <c r="D996" s="260"/>
      <c r="E996" s="261" t="s">
        <v>397</v>
      </c>
      <c r="F996" s="261" t="s">
        <v>398</v>
      </c>
      <c r="G996" s="15"/>
    </row>
    <row r="997" spans="1:14" s="258" customFormat="1" ht="13.5" customHeight="1">
      <c r="A997" s="12"/>
      <c r="B997" s="12"/>
      <c r="C997" s="260"/>
      <c r="D997" s="283" t="s">
        <v>399</v>
      </c>
      <c r="E997" s="284">
        <v>0</v>
      </c>
      <c r="F997" s="270"/>
      <c r="G997" s="15"/>
      <c r="H997" s="12"/>
      <c r="I997" s="12"/>
    </row>
    <row r="998" spans="1:14" s="258" customFormat="1" ht="14.25" customHeight="1">
      <c r="A998" s="12"/>
      <c r="B998" s="12"/>
      <c r="C998" s="260"/>
      <c r="D998" s="283" t="s">
        <v>400</v>
      </c>
      <c r="E998" s="284">
        <v>0</v>
      </c>
      <c r="F998" s="278">
        <v>1594175000</v>
      </c>
      <c r="G998" s="15"/>
      <c r="H998" s="12"/>
      <c r="I998" s="12"/>
    </row>
    <row r="999" spans="1:14" s="258" customFormat="1" ht="14.25" customHeight="1">
      <c r="A999" s="12"/>
      <c r="B999" s="12"/>
      <c r="C999" s="260"/>
      <c r="D999" s="283" t="s">
        <v>401</v>
      </c>
      <c r="E999" s="284">
        <v>0</v>
      </c>
      <c r="F999" s="278">
        <v>1594175000</v>
      </c>
      <c r="G999" s="15"/>
      <c r="H999" s="12"/>
      <c r="I999" s="12"/>
    </row>
    <row r="1000" spans="1:14" s="258" customFormat="1" ht="32.25" customHeight="1">
      <c r="A1000" s="12"/>
      <c r="B1000" s="12"/>
      <c r="C1000" s="260"/>
      <c r="D1000" s="283" t="s">
        <v>402</v>
      </c>
      <c r="E1000" s="284">
        <v>0</v>
      </c>
      <c r="F1000" s="278">
        <v>1594175000</v>
      </c>
      <c r="G1000" s="15"/>
      <c r="H1000" s="12"/>
      <c r="I1000" s="12"/>
    </row>
    <row r="1001" spans="1:14" s="258" customFormat="1" ht="33" customHeight="1">
      <c r="A1001" s="12"/>
      <c r="B1001" s="12"/>
      <c r="C1001" s="260"/>
      <c r="D1001" s="283" t="s">
        <v>402</v>
      </c>
      <c r="E1001" s="284">
        <v>0</v>
      </c>
      <c r="F1001" s="278">
        <v>1594175000</v>
      </c>
      <c r="G1001" s="15"/>
      <c r="H1001" s="12"/>
      <c r="I1001" s="12"/>
    </row>
    <row r="1002" spans="1:14" s="258" customFormat="1" ht="31.5">
      <c r="A1002" s="12"/>
      <c r="B1002" s="12"/>
      <c r="C1002" s="260"/>
      <c r="D1002" s="283" t="s">
        <v>402</v>
      </c>
      <c r="E1002" s="284">
        <v>0</v>
      </c>
      <c r="F1002" s="278">
        <v>1594175000</v>
      </c>
      <c r="G1002" s="15"/>
      <c r="H1002" s="12"/>
      <c r="I1002" s="12"/>
    </row>
    <row r="1003" spans="1:14" s="258" customFormat="1" ht="14.25" customHeight="1">
      <c r="A1003" s="12"/>
      <c r="B1003" s="12"/>
      <c r="C1003" s="260"/>
      <c r="D1003" s="283" t="s">
        <v>403</v>
      </c>
      <c r="E1003" s="284">
        <v>0</v>
      </c>
      <c r="F1003" s="274">
        <v>1594175000</v>
      </c>
      <c r="G1003" s="15"/>
      <c r="H1003" s="12"/>
      <c r="I1003" s="12"/>
    </row>
    <row r="1004" spans="1:14" s="258" customFormat="1" ht="14.25" customHeight="1">
      <c r="A1004" s="12"/>
      <c r="B1004" s="12"/>
      <c r="C1004" s="260"/>
      <c r="D1004" s="285" t="s">
        <v>404</v>
      </c>
      <c r="E1004" s="284">
        <v>0</v>
      </c>
      <c r="F1004" s="274">
        <v>1594175000</v>
      </c>
      <c r="G1004" s="15"/>
      <c r="H1004" s="12"/>
      <c r="I1004" s="12"/>
    </row>
    <row r="1005" spans="1:14" s="258" customFormat="1" ht="14.25" customHeight="1">
      <c r="A1005" s="12"/>
      <c r="B1005" s="12"/>
      <c r="C1005" s="12"/>
      <c r="D1005" s="1"/>
      <c r="E1005" s="256"/>
      <c r="F1005" s="257"/>
      <c r="G1005" s="15"/>
      <c r="H1005" s="12"/>
      <c r="I1005" s="12"/>
    </row>
    <row r="1006" spans="1:14" s="12" customFormat="1">
      <c r="C1006" s="1" t="s">
        <v>320</v>
      </c>
      <c r="D1006" s="1"/>
      <c r="E1006" s="256"/>
      <c r="F1006" s="257"/>
      <c r="G1006" s="15"/>
    </row>
    <row r="1007" spans="1:14" s="12" customFormat="1" ht="30" customHeight="1">
      <c r="A1007" s="258"/>
      <c r="B1007" s="258"/>
      <c r="C1007" s="259" t="s">
        <v>405</v>
      </c>
      <c r="D1007" s="259"/>
      <c r="E1007" s="259"/>
      <c r="F1007" s="259"/>
      <c r="G1007" s="259"/>
      <c r="H1007" s="259"/>
      <c r="I1007" s="258"/>
    </row>
    <row r="1008" spans="1:14" s="12" customFormat="1">
      <c r="E1008" s="13"/>
      <c r="F1008" s="14"/>
      <c r="G1008" s="15"/>
    </row>
    <row r="1009" spans="1:9" s="12" customFormat="1" ht="47.25">
      <c r="B1009" s="12" t="s">
        <v>406</v>
      </c>
      <c r="C1009" s="260" t="s">
        <v>407</v>
      </c>
      <c r="D1009" s="260"/>
      <c r="E1009" s="261" t="s">
        <v>408</v>
      </c>
      <c r="F1009" s="261" t="s">
        <v>409</v>
      </c>
      <c r="G1009" s="15"/>
    </row>
    <row r="1010" spans="1:9" s="258" customFormat="1">
      <c r="A1010" s="12"/>
      <c r="B1010" s="12"/>
      <c r="C1010" s="260"/>
      <c r="D1010" s="283" t="s">
        <v>410</v>
      </c>
      <c r="E1010" s="286">
        <v>9515013043</v>
      </c>
      <c r="F1010" s="268">
        <v>8846286632</v>
      </c>
      <c r="G1010" s="15"/>
      <c r="H1010" s="12"/>
      <c r="I1010" s="12"/>
    </row>
    <row r="1011" spans="1:9" s="258" customFormat="1">
      <c r="A1011" s="12"/>
      <c r="B1011" s="12"/>
      <c r="C1011" s="260"/>
      <c r="D1011" s="283" t="s">
        <v>411</v>
      </c>
      <c r="E1011" s="268">
        <v>4898216616</v>
      </c>
      <c r="F1011" s="268">
        <v>4621748279</v>
      </c>
      <c r="G1011" s="15"/>
      <c r="H1011" s="12"/>
      <c r="I1011" s="12"/>
    </row>
    <row r="1012" spans="1:9" s="258" customFormat="1">
      <c r="A1012" s="12"/>
      <c r="B1012" s="12"/>
      <c r="C1012" s="260"/>
      <c r="D1012" s="283" t="s">
        <v>412</v>
      </c>
      <c r="E1012" s="268">
        <v>2261623006</v>
      </c>
      <c r="F1012" s="268">
        <v>2287939970</v>
      </c>
      <c r="G1012" s="15"/>
      <c r="H1012" s="12"/>
      <c r="I1012" s="12"/>
    </row>
    <row r="1013" spans="1:9" s="258" customFormat="1">
      <c r="A1013" s="12"/>
      <c r="B1013" s="12"/>
      <c r="C1013" s="260"/>
      <c r="D1013" s="283" t="s">
        <v>413</v>
      </c>
      <c r="E1013" s="268">
        <v>1602562400</v>
      </c>
      <c r="F1013" s="268">
        <v>1664352080</v>
      </c>
      <c r="G1013" s="15"/>
      <c r="H1013" s="12"/>
      <c r="I1013" s="12"/>
    </row>
    <row r="1014" spans="1:9" s="258" customFormat="1">
      <c r="A1014" s="12"/>
      <c r="B1014" s="12"/>
      <c r="C1014" s="260"/>
      <c r="D1014" s="283" t="s">
        <v>414</v>
      </c>
      <c r="E1014" s="268">
        <v>1602562400</v>
      </c>
      <c r="F1014" s="268">
        <v>1664352080</v>
      </c>
      <c r="G1014" s="15"/>
      <c r="H1014" s="12"/>
      <c r="I1014" s="12"/>
    </row>
    <row r="1015" spans="1:9" s="258" customFormat="1">
      <c r="A1015" s="12"/>
      <c r="B1015" s="12"/>
      <c r="C1015" s="260"/>
      <c r="D1015" s="283" t="s">
        <v>415</v>
      </c>
      <c r="E1015" s="268">
        <v>142436422</v>
      </c>
      <c r="F1015" s="268">
        <v>149672504</v>
      </c>
      <c r="G1015" s="15"/>
      <c r="H1015" s="12"/>
      <c r="I1015" s="12"/>
    </row>
    <row r="1016" spans="1:9" s="258" customFormat="1">
      <c r="A1016" s="12"/>
      <c r="B1016" s="12"/>
      <c r="C1016" s="260"/>
      <c r="D1016" s="283" t="s">
        <v>416</v>
      </c>
      <c r="E1016" s="268">
        <v>142436422</v>
      </c>
      <c r="F1016" s="268">
        <v>149672504</v>
      </c>
      <c r="G1016" s="15"/>
      <c r="H1016" s="12"/>
      <c r="I1016" s="12"/>
    </row>
    <row r="1017" spans="1:9" s="258" customFormat="1">
      <c r="A1017" s="12"/>
      <c r="B1017" s="12"/>
      <c r="C1017" s="260"/>
      <c r="D1017" s="283" t="s">
        <v>417</v>
      </c>
      <c r="E1017" s="268">
        <v>155190000</v>
      </c>
      <c r="F1017" s="268">
        <v>156270000</v>
      </c>
      <c r="G1017" s="15"/>
      <c r="H1017" s="12"/>
      <c r="I1017" s="12"/>
    </row>
    <row r="1018" spans="1:9" s="258" customFormat="1">
      <c r="A1018" s="12"/>
      <c r="B1018" s="12"/>
      <c r="C1018" s="260"/>
      <c r="D1018" s="283" t="s">
        <v>418</v>
      </c>
      <c r="E1018" s="268">
        <v>155190000</v>
      </c>
      <c r="F1018" s="268">
        <v>156270000</v>
      </c>
      <c r="G1018" s="15"/>
      <c r="H1018" s="12"/>
      <c r="I1018" s="12"/>
    </row>
    <row r="1019" spans="1:9" s="258" customFormat="1">
      <c r="A1019" s="12"/>
      <c r="B1019" s="12"/>
      <c r="C1019" s="260"/>
      <c r="D1019" s="283" t="s">
        <v>419</v>
      </c>
      <c r="E1019" s="268">
        <v>34395000</v>
      </c>
      <c r="F1019" s="268">
        <v>1620000</v>
      </c>
      <c r="G1019" s="15"/>
      <c r="H1019" s="12"/>
      <c r="I1019" s="12"/>
    </row>
    <row r="1020" spans="1:9" s="258" customFormat="1">
      <c r="A1020" s="12"/>
      <c r="B1020" s="12"/>
      <c r="C1020" s="260"/>
      <c r="D1020" s="283" t="s">
        <v>420</v>
      </c>
      <c r="E1020" s="268">
        <v>34395000</v>
      </c>
      <c r="F1020" s="268">
        <v>1620000</v>
      </c>
      <c r="G1020" s="15"/>
      <c r="H1020" s="12"/>
      <c r="I1020" s="12"/>
    </row>
    <row r="1021" spans="1:9" s="258" customFormat="1">
      <c r="A1021" s="12"/>
      <c r="B1021" s="12"/>
      <c r="C1021" s="260"/>
      <c r="D1021" s="283" t="s">
        <v>421</v>
      </c>
      <c r="E1021" s="268">
        <v>44110000</v>
      </c>
      <c r="F1021" s="268">
        <v>49855000</v>
      </c>
      <c r="G1021" s="15"/>
      <c r="H1021" s="12"/>
      <c r="I1021" s="12"/>
    </row>
    <row r="1022" spans="1:9" s="258" customFormat="1">
      <c r="A1022" s="12"/>
      <c r="B1022" s="12"/>
      <c r="C1022" s="260"/>
      <c r="D1022" s="283" t="s">
        <v>422</v>
      </c>
      <c r="E1022" s="268">
        <v>44110000</v>
      </c>
      <c r="F1022" s="268">
        <v>49855000</v>
      </c>
      <c r="G1022" s="15"/>
      <c r="H1022" s="12"/>
      <c r="I1022" s="12"/>
    </row>
    <row r="1023" spans="1:9" s="258" customFormat="1">
      <c r="A1023" s="12"/>
      <c r="B1023" s="12"/>
      <c r="C1023" s="260"/>
      <c r="D1023" s="283" t="s">
        <v>423</v>
      </c>
      <c r="E1023" s="268">
        <v>89293860</v>
      </c>
      <c r="F1023" s="268">
        <v>94218420</v>
      </c>
      <c r="G1023" s="15"/>
      <c r="H1023" s="12"/>
      <c r="I1023" s="12"/>
    </row>
    <row r="1024" spans="1:9" s="258" customFormat="1">
      <c r="A1024" s="12"/>
      <c r="B1024" s="12"/>
      <c r="C1024" s="260"/>
      <c r="D1024" s="283" t="s">
        <v>424</v>
      </c>
      <c r="E1024" s="268">
        <v>89293860</v>
      </c>
      <c r="F1024" s="268">
        <v>94218420</v>
      </c>
      <c r="G1024" s="15"/>
      <c r="H1024" s="12"/>
      <c r="I1024" s="12"/>
    </row>
    <row r="1025" spans="1:9" s="258" customFormat="1">
      <c r="A1025" s="12"/>
      <c r="B1025" s="12"/>
      <c r="C1025" s="260"/>
      <c r="D1025" s="283" t="s">
        <v>425</v>
      </c>
      <c r="E1025" s="268">
        <v>32757278</v>
      </c>
      <c r="F1025" s="268">
        <v>10716667</v>
      </c>
      <c r="G1025" s="15"/>
      <c r="H1025" s="12"/>
      <c r="I1025" s="12"/>
    </row>
    <row r="1026" spans="1:9" s="258" customFormat="1">
      <c r="A1026" s="12"/>
      <c r="B1026" s="12"/>
      <c r="C1026" s="260"/>
      <c r="D1026" s="283" t="s">
        <v>426</v>
      </c>
      <c r="E1026" s="268">
        <v>32757278</v>
      </c>
      <c r="F1026" s="268">
        <v>10716667</v>
      </c>
      <c r="G1026" s="15"/>
      <c r="H1026" s="12"/>
      <c r="I1026" s="12"/>
    </row>
    <row r="1027" spans="1:9" s="258" customFormat="1">
      <c r="A1027" s="12"/>
      <c r="B1027" s="12"/>
      <c r="C1027" s="260"/>
      <c r="D1027" s="283" t="s">
        <v>427</v>
      </c>
      <c r="E1027" s="268">
        <v>20672</v>
      </c>
      <c r="F1027" s="268">
        <v>23856</v>
      </c>
      <c r="G1027" s="15"/>
      <c r="H1027" s="12"/>
      <c r="I1027" s="12"/>
    </row>
    <row r="1028" spans="1:9" s="258" customFormat="1">
      <c r="A1028" s="12"/>
      <c r="B1028" s="12"/>
      <c r="C1028" s="260"/>
      <c r="D1028" s="283" t="s">
        <v>428</v>
      </c>
      <c r="E1028" s="268">
        <v>20672</v>
      </c>
      <c r="F1028" s="268">
        <v>23856</v>
      </c>
      <c r="G1028" s="15"/>
      <c r="H1028" s="12"/>
      <c r="I1028" s="12"/>
    </row>
    <row r="1029" spans="1:9" s="258" customFormat="1">
      <c r="A1029" s="12"/>
      <c r="B1029" s="12"/>
      <c r="C1029" s="260"/>
      <c r="D1029" s="283" t="s">
        <v>429</v>
      </c>
      <c r="E1029" s="268">
        <v>147682397</v>
      </c>
      <c r="F1029" s="268">
        <v>147541923</v>
      </c>
      <c r="G1029" s="15"/>
      <c r="H1029" s="12"/>
      <c r="I1029" s="12"/>
    </row>
    <row r="1030" spans="1:9" s="258" customFormat="1">
      <c r="A1030" s="12"/>
      <c r="B1030" s="12"/>
      <c r="C1030" s="260"/>
      <c r="D1030" s="283" t="s">
        <v>430</v>
      </c>
      <c r="E1030" s="268">
        <v>147682397</v>
      </c>
      <c r="F1030" s="268">
        <v>147541923</v>
      </c>
      <c r="G1030" s="15"/>
      <c r="H1030" s="12"/>
      <c r="I1030" s="12"/>
    </row>
    <row r="1031" spans="1:9" s="258" customFormat="1">
      <c r="A1031" s="12"/>
      <c r="B1031" s="12"/>
      <c r="C1031" s="260"/>
      <c r="D1031" s="283" t="s">
        <v>431</v>
      </c>
      <c r="E1031" s="268">
        <v>3293728</v>
      </c>
      <c r="F1031" s="268">
        <v>3417348</v>
      </c>
      <c r="G1031" s="15"/>
      <c r="H1031" s="12"/>
      <c r="I1031" s="12"/>
    </row>
    <row r="1032" spans="1:9" s="258" customFormat="1">
      <c r="A1032" s="12"/>
      <c r="B1032" s="12"/>
      <c r="C1032" s="260"/>
      <c r="D1032" s="283" t="s">
        <v>432</v>
      </c>
      <c r="E1032" s="268">
        <v>3293728</v>
      </c>
      <c r="F1032" s="268">
        <v>3417348</v>
      </c>
      <c r="G1032" s="15"/>
      <c r="H1032" s="12"/>
      <c r="I1032" s="12"/>
    </row>
    <row r="1033" spans="1:9" s="258" customFormat="1">
      <c r="A1033" s="12"/>
      <c r="B1033" s="12"/>
      <c r="C1033" s="260"/>
      <c r="D1033" s="283" t="s">
        <v>433</v>
      </c>
      <c r="E1033" s="268">
        <v>9881249</v>
      </c>
      <c r="F1033" s="268">
        <v>10252172</v>
      </c>
      <c r="G1033" s="15"/>
      <c r="H1033" s="12"/>
      <c r="I1033" s="12"/>
    </row>
    <row r="1034" spans="1:9" s="258" customFormat="1">
      <c r="A1034" s="12"/>
      <c r="B1034" s="12"/>
      <c r="C1034" s="260"/>
      <c r="D1034" s="283" t="s">
        <v>434</v>
      </c>
      <c r="E1034" s="268">
        <v>9881249</v>
      </c>
      <c r="F1034" s="268">
        <v>10252172</v>
      </c>
      <c r="G1034" s="15"/>
      <c r="H1034" s="12"/>
      <c r="I1034" s="12"/>
    </row>
    <row r="1035" spans="1:9" s="258" customFormat="1">
      <c r="A1035" s="12"/>
      <c r="B1035" s="12"/>
      <c r="C1035" s="260"/>
      <c r="D1035" s="283" t="s">
        <v>435</v>
      </c>
      <c r="E1035" s="268">
        <v>2636593610</v>
      </c>
      <c r="F1035" s="268">
        <v>2333808309</v>
      </c>
      <c r="G1035" s="15"/>
      <c r="H1035" s="12"/>
      <c r="I1035" s="12"/>
    </row>
    <row r="1036" spans="1:9" s="258" customFormat="1" ht="31.5">
      <c r="A1036" s="12"/>
      <c r="B1036" s="12"/>
      <c r="C1036" s="260"/>
      <c r="D1036" s="283" t="s">
        <v>436</v>
      </c>
      <c r="E1036" s="268">
        <v>685604625</v>
      </c>
      <c r="F1036" s="268">
        <v>615822901</v>
      </c>
      <c r="G1036" s="15"/>
      <c r="H1036" s="12"/>
      <c r="I1036" s="12"/>
    </row>
    <row r="1037" spans="1:9" s="258" customFormat="1" ht="31.5">
      <c r="A1037" s="12"/>
      <c r="B1037" s="12"/>
      <c r="C1037" s="260"/>
      <c r="D1037" s="283" t="s">
        <v>437</v>
      </c>
      <c r="E1037" s="268">
        <v>685604625</v>
      </c>
      <c r="F1037" s="268">
        <v>615822901</v>
      </c>
      <c r="G1037" s="15"/>
      <c r="H1037" s="12"/>
      <c r="I1037" s="12"/>
    </row>
    <row r="1038" spans="1:9" s="258" customFormat="1" ht="31.5">
      <c r="A1038" s="12"/>
      <c r="B1038" s="12"/>
      <c r="C1038" s="260"/>
      <c r="D1038" s="283" t="s">
        <v>438</v>
      </c>
      <c r="E1038" s="268">
        <v>141738706</v>
      </c>
      <c r="F1038" s="268">
        <v>93103275</v>
      </c>
      <c r="G1038" s="15"/>
      <c r="H1038" s="12"/>
      <c r="I1038" s="12"/>
    </row>
    <row r="1039" spans="1:9" s="258" customFormat="1" ht="31.5">
      <c r="A1039" s="12"/>
      <c r="B1039" s="12"/>
      <c r="C1039" s="260"/>
      <c r="D1039" s="283" t="s">
        <v>439</v>
      </c>
      <c r="E1039" s="268">
        <v>141738706</v>
      </c>
      <c r="F1039" s="268">
        <v>93103275</v>
      </c>
      <c r="G1039" s="15"/>
      <c r="H1039" s="12"/>
      <c r="I1039" s="12"/>
    </row>
    <row r="1040" spans="1:9" s="258" customFormat="1" ht="31.5">
      <c r="A1040" s="12"/>
      <c r="B1040" s="12"/>
      <c r="C1040" s="260"/>
      <c r="D1040" s="283" t="s">
        <v>440</v>
      </c>
      <c r="E1040" s="268">
        <v>780916308</v>
      </c>
      <c r="F1040" s="268">
        <v>701050041</v>
      </c>
      <c r="G1040" s="15"/>
      <c r="H1040" s="12"/>
      <c r="I1040" s="12"/>
    </row>
    <row r="1041" spans="1:9" s="258" customFormat="1" ht="31.5">
      <c r="A1041" s="12"/>
      <c r="B1041" s="12"/>
      <c r="C1041" s="260"/>
      <c r="D1041" s="283" t="s">
        <v>441</v>
      </c>
      <c r="E1041" s="268">
        <v>780916308</v>
      </c>
      <c r="F1041" s="268">
        <v>701050041</v>
      </c>
      <c r="G1041" s="15"/>
      <c r="H1041" s="12"/>
      <c r="I1041" s="12"/>
    </row>
    <row r="1042" spans="1:9" s="258" customFormat="1" ht="31.5">
      <c r="A1042" s="12"/>
      <c r="B1042" s="12"/>
      <c r="C1042" s="260"/>
      <c r="D1042" s="283" t="s">
        <v>442</v>
      </c>
      <c r="E1042" s="268">
        <v>1028333971</v>
      </c>
      <c r="F1042" s="268">
        <v>923832092</v>
      </c>
      <c r="G1042" s="15"/>
      <c r="H1042" s="12"/>
      <c r="I1042" s="12"/>
    </row>
    <row r="1043" spans="1:9" s="258" customFormat="1" ht="31.5">
      <c r="A1043" s="12"/>
      <c r="B1043" s="12"/>
      <c r="C1043" s="260"/>
      <c r="D1043" s="283" t="s">
        <v>443</v>
      </c>
      <c r="E1043" s="268">
        <v>1028333971</v>
      </c>
      <c r="F1043" s="268">
        <v>923832092</v>
      </c>
      <c r="G1043" s="15"/>
      <c r="H1043" s="12"/>
      <c r="I1043" s="12"/>
    </row>
    <row r="1044" spans="1:9" s="258" customFormat="1">
      <c r="A1044" s="12"/>
      <c r="B1044" s="12"/>
      <c r="C1044" s="260"/>
      <c r="D1044" s="283" t="s">
        <v>444</v>
      </c>
      <c r="E1044" s="287">
        <v>4616796427</v>
      </c>
      <c r="F1044" s="268">
        <v>4224538353</v>
      </c>
      <c r="G1044" s="15"/>
      <c r="H1044" s="12"/>
      <c r="I1044" s="12"/>
    </row>
    <row r="1045" spans="1:9" s="258" customFormat="1">
      <c r="A1045" s="12"/>
      <c r="B1045" s="12"/>
      <c r="C1045" s="260"/>
      <c r="D1045" s="283" t="s">
        <v>445</v>
      </c>
      <c r="E1045" s="287">
        <v>726222477</v>
      </c>
      <c r="F1045" s="268">
        <v>454306604</v>
      </c>
      <c r="G1045" s="15"/>
      <c r="H1045" s="12"/>
      <c r="I1045" s="12"/>
    </row>
    <row r="1046" spans="1:9" s="258" customFormat="1">
      <c r="A1046" s="12"/>
      <c r="B1046" s="12"/>
      <c r="C1046" s="260"/>
      <c r="D1046" s="283" t="s">
        <v>446</v>
      </c>
      <c r="E1046" s="287">
        <v>726222477</v>
      </c>
      <c r="F1046" s="268">
        <v>454306604</v>
      </c>
      <c r="G1046" s="15"/>
      <c r="H1046" s="12"/>
      <c r="I1046" s="12"/>
    </row>
    <row r="1047" spans="1:9" s="258" customFormat="1">
      <c r="A1047" s="12"/>
      <c r="B1047" s="12"/>
      <c r="C1047" s="260"/>
      <c r="D1047" s="283" t="s">
        <v>447</v>
      </c>
      <c r="E1047" s="287">
        <v>24882000</v>
      </c>
      <c r="F1047" s="268">
        <v>2950000</v>
      </c>
      <c r="G1047" s="15"/>
      <c r="H1047" s="12"/>
      <c r="I1047" s="12"/>
    </row>
    <row r="1048" spans="1:9" s="258" customFormat="1">
      <c r="A1048" s="12"/>
      <c r="B1048" s="12"/>
      <c r="C1048" s="260"/>
      <c r="D1048" s="283" t="s">
        <v>448</v>
      </c>
      <c r="E1048" s="268">
        <v>73429300</v>
      </c>
      <c r="F1048" s="268">
        <v>56619350</v>
      </c>
      <c r="G1048" s="15"/>
      <c r="H1048" s="12"/>
      <c r="I1048" s="12"/>
    </row>
    <row r="1049" spans="1:9" s="258" customFormat="1">
      <c r="A1049" s="12"/>
      <c r="B1049" s="12"/>
      <c r="C1049" s="260"/>
      <c r="D1049" s="283" t="s">
        <v>449</v>
      </c>
      <c r="E1049" s="268">
        <v>0</v>
      </c>
      <c r="F1049" s="268">
        <v>32314000</v>
      </c>
      <c r="G1049" s="15"/>
      <c r="H1049" s="12"/>
      <c r="I1049" s="12"/>
    </row>
    <row r="1050" spans="1:9" s="258" customFormat="1" ht="31.5">
      <c r="A1050" s="12"/>
      <c r="B1050" s="12"/>
      <c r="C1050" s="260"/>
      <c r="D1050" s="283" t="s">
        <v>450</v>
      </c>
      <c r="E1050" s="287">
        <v>73586836</v>
      </c>
      <c r="F1050" s="268">
        <v>39010354</v>
      </c>
      <c r="G1050" s="15"/>
      <c r="H1050" s="12"/>
      <c r="I1050" s="12"/>
    </row>
    <row r="1051" spans="1:9" s="258" customFormat="1">
      <c r="A1051" s="12"/>
      <c r="B1051" s="12"/>
      <c r="C1051" s="260"/>
      <c r="D1051" s="283" t="s">
        <v>451</v>
      </c>
      <c r="E1051" s="287">
        <v>145258675</v>
      </c>
      <c r="F1051" s="268">
        <v>65934300</v>
      </c>
      <c r="G1051" s="15"/>
      <c r="H1051" s="12"/>
      <c r="I1051" s="12"/>
    </row>
    <row r="1052" spans="1:9" s="258" customFormat="1">
      <c r="A1052" s="12"/>
      <c r="B1052" s="12"/>
      <c r="C1052" s="260"/>
      <c r="D1052" s="283" t="s">
        <v>452</v>
      </c>
      <c r="E1052" s="287">
        <v>18800000</v>
      </c>
      <c r="F1052" s="268">
        <v>15688000</v>
      </c>
      <c r="G1052" s="15"/>
      <c r="H1052" s="12"/>
      <c r="I1052" s="12"/>
    </row>
    <row r="1053" spans="1:9" s="258" customFormat="1" ht="31.5">
      <c r="A1053" s="12"/>
      <c r="B1053" s="12"/>
      <c r="C1053" s="260"/>
      <c r="D1053" s="283" t="s">
        <v>453</v>
      </c>
      <c r="E1053" s="287">
        <v>55960256</v>
      </c>
      <c r="F1053" s="268">
        <v>17660850</v>
      </c>
      <c r="G1053" s="15"/>
      <c r="H1053" s="12"/>
      <c r="I1053" s="12"/>
    </row>
    <row r="1054" spans="1:9" s="258" customFormat="1">
      <c r="A1054" s="12"/>
      <c r="B1054" s="12"/>
      <c r="C1054" s="260"/>
      <c r="D1054" s="283" t="s">
        <v>454</v>
      </c>
      <c r="E1054" s="268">
        <v>300000</v>
      </c>
      <c r="F1054" s="270">
        <v>0</v>
      </c>
      <c r="G1054" s="15"/>
      <c r="H1054" s="12"/>
      <c r="I1054" s="12"/>
    </row>
    <row r="1055" spans="1:9" s="258" customFormat="1">
      <c r="A1055" s="12"/>
      <c r="B1055" s="12"/>
      <c r="C1055" s="260"/>
      <c r="D1055" s="283" t="s">
        <v>455</v>
      </c>
      <c r="E1055" s="286">
        <v>11434300</v>
      </c>
      <c r="F1055" s="268">
        <v>5773950</v>
      </c>
      <c r="G1055" s="15"/>
      <c r="H1055" s="12"/>
      <c r="I1055" s="12"/>
    </row>
    <row r="1056" spans="1:9" s="258" customFormat="1" ht="31.5">
      <c r="A1056" s="12"/>
      <c r="B1056" s="12"/>
      <c r="C1056" s="260"/>
      <c r="D1056" s="283" t="s">
        <v>456</v>
      </c>
      <c r="E1056" s="268">
        <v>5282000</v>
      </c>
      <c r="F1056" s="270">
        <v>0</v>
      </c>
      <c r="G1056" s="15"/>
      <c r="H1056" s="12"/>
      <c r="I1056" s="12"/>
    </row>
    <row r="1057" spans="1:9" s="258" customFormat="1" ht="31.5">
      <c r="A1057" s="12"/>
      <c r="B1057" s="12"/>
      <c r="C1057" s="260"/>
      <c r="D1057" s="283" t="s">
        <v>457</v>
      </c>
      <c r="E1057" s="268">
        <v>605360</v>
      </c>
      <c r="F1057" s="268">
        <v>54400</v>
      </c>
      <c r="G1057" s="15"/>
      <c r="H1057" s="12"/>
      <c r="I1057" s="12"/>
    </row>
    <row r="1058" spans="1:9" s="258" customFormat="1">
      <c r="A1058" s="12"/>
      <c r="B1058" s="12"/>
      <c r="C1058" s="260"/>
      <c r="D1058" s="283" t="s">
        <v>458</v>
      </c>
      <c r="E1058" s="268">
        <v>272263750</v>
      </c>
      <c r="F1058" s="268">
        <v>199061400</v>
      </c>
      <c r="G1058" s="15"/>
      <c r="H1058" s="12"/>
      <c r="I1058" s="12"/>
    </row>
    <row r="1059" spans="1:9" s="258" customFormat="1">
      <c r="A1059" s="12"/>
      <c r="B1059" s="12"/>
      <c r="C1059" s="260"/>
      <c r="D1059" s="283" t="s">
        <v>459</v>
      </c>
      <c r="E1059" s="268">
        <v>44420000</v>
      </c>
      <c r="F1059" s="268">
        <v>19240000</v>
      </c>
      <c r="G1059" s="15"/>
      <c r="H1059" s="12"/>
      <c r="I1059" s="12"/>
    </row>
    <row r="1060" spans="1:9" s="258" customFormat="1">
      <c r="A1060" s="12"/>
      <c r="B1060" s="12"/>
      <c r="C1060" s="260"/>
      <c r="D1060" s="283" t="s">
        <v>460</v>
      </c>
      <c r="E1060" s="268">
        <v>3211298307</v>
      </c>
      <c r="F1060" s="268">
        <v>3328469285</v>
      </c>
      <c r="G1060" s="15"/>
      <c r="H1060" s="12"/>
      <c r="I1060" s="12"/>
    </row>
    <row r="1061" spans="1:9" s="258" customFormat="1">
      <c r="A1061" s="12"/>
      <c r="B1061" s="12"/>
      <c r="C1061" s="260"/>
      <c r="D1061" s="283" t="s">
        <v>461</v>
      </c>
      <c r="E1061" s="268">
        <v>1879522854</v>
      </c>
      <c r="F1061" s="268">
        <v>1340814018</v>
      </c>
      <c r="G1061" s="15"/>
      <c r="H1061" s="12"/>
      <c r="I1061" s="12"/>
    </row>
    <row r="1062" spans="1:9" s="258" customFormat="1" ht="31.5">
      <c r="A1062" s="12"/>
      <c r="B1062" s="12"/>
      <c r="C1062" s="260"/>
      <c r="D1062" s="283" t="s">
        <v>462</v>
      </c>
      <c r="E1062" s="268">
        <v>23500000</v>
      </c>
      <c r="F1062" s="268">
        <v>14350000</v>
      </c>
      <c r="G1062" s="15"/>
      <c r="H1062" s="12"/>
      <c r="I1062" s="12"/>
    </row>
    <row r="1063" spans="1:9" s="258" customFormat="1" ht="31.5">
      <c r="A1063" s="12"/>
      <c r="B1063" s="12"/>
      <c r="C1063" s="260"/>
      <c r="D1063" s="283" t="s">
        <v>463</v>
      </c>
      <c r="E1063" s="268">
        <v>490050000</v>
      </c>
      <c r="F1063" s="268">
        <v>255850000</v>
      </c>
      <c r="G1063" s="15"/>
      <c r="H1063" s="12"/>
      <c r="I1063" s="12"/>
    </row>
    <row r="1064" spans="1:9" s="258" customFormat="1">
      <c r="A1064" s="12"/>
      <c r="B1064" s="12"/>
      <c r="C1064" s="260"/>
      <c r="D1064" s="283" t="s">
        <v>464</v>
      </c>
      <c r="E1064" s="268">
        <v>411379241</v>
      </c>
      <c r="F1064" s="268">
        <v>412561368</v>
      </c>
      <c r="G1064" s="15"/>
      <c r="H1064" s="12"/>
      <c r="I1064" s="12"/>
    </row>
    <row r="1065" spans="1:9" s="258" customFormat="1">
      <c r="A1065" s="12"/>
      <c r="B1065" s="12"/>
      <c r="C1065" s="260"/>
      <c r="D1065" s="283" t="s">
        <v>465</v>
      </c>
      <c r="E1065" s="268">
        <v>370000000</v>
      </c>
      <c r="F1065" s="268">
        <v>326000000</v>
      </c>
      <c r="G1065" s="15"/>
      <c r="H1065" s="12"/>
      <c r="I1065" s="12"/>
    </row>
    <row r="1066" spans="1:9" s="258" customFormat="1">
      <c r="A1066" s="12"/>
      <c r="B1066" s="12"/>
      <c r="C1066" s="260"/>
      <c r="D1066" s="283" t="s">
        <v>466</v>
      </c>
      <c r="E1066" s="268">
        <v>103931000</v>
      </c>
      <c r="F1066" s="268">
        <v>83893200</v>
      </c>
      <c r="G1066" s="15"/>
      <c r="H1066" s="12"/>
      <c r="I1066" s="12"/>
    </row>
    <row r="1067" spans="1:9" s="258" customFormat="1">
      <c r="A1067" s="12"/>
      <c r="B1067" s="12"/>
      <c r="C1067" s="260"/>
      <c r="D1067" s="283" t="s">
        <v>467</v>
      </c>
      <c r="E1067" s="268">
        <v>57000000</v>
      </c>
      <c r="F1067" s="270">
        <v>0</v>
      </c>
      <c r="G1067" s="15"/>
      <c r="H1067" s="12"/>
      <c r="I1067" s="12"/>
    </row>
    <row r="1068" spans="1:9" s="258" customFormat="1">
      <c r="A1068" s="12"/>
      <c r="B1068" s="12"/>
      <c r="C1068" s="260"/>
      <c r="D1068" s="283" t="s">
        <v>468</v>
      </c>
      <c r="E1068" s="268">
        <v>3000000</v>
      </c>
      <c r="F1068" s="270">
        <v>0</v>
      </c>
      <c r="G1068" s="15"/>
      <c r="H1068" s="12"/>
      <c r="I1068" s="12"/>
    </row>
    <row r="1069" spans="1:9" s="258" customFormat="1">
      <c r="A1069" s="12"/>
      <c r="B1069" s="12"/>
      <c r="C1069" s="260"/>
      <c r="D1069" s="283" t="s">
        <v>469</v>
      </c>
      <c r="E1069" s="268">
        <v>98600</v>
      </c>
      <c r="F1069" s="268">
        <v>246500</v>
      </c>
      <c r="G1069" s="15"/>
      <c r="H1069" s="12"/>
      <c r="I1069" s="12"/>
    </row>
    <row r="1070" spans="1:9" s="258" customFormat="1">
      <c r="A1070" s="12"/>
      <c r="B1070" s="12"/>
      <c r="C1070" s="260"/>
      <c r="D1070" s="283" t="s">
        <v>470</v>
      </c>
      <c r="E1070" s="268">
        <v>50000000</v>
      </c>
      <c r="F1070" s="268">
        <v>0</v>
      </c>
      <c r="G1070" s="15"/>
      <c r="H1070" s="12"/>
      <c r="I1070" s="12"/>
    </row>
    <row r="1071" spans="1:9" s="258" customFormat="1">
      <c r="A1071" s="12"/>
      <c r="B1071" s="12"/>
      <c r="C1071" s="260"/>
      <c r="D1071" s="283" t="s">
        <v>471</v>
      </c>
      <c r="E1071" s="268">
        <v>4995000</v>
      </c>
      <c r="F1071" s="268">
        <v>30000000</v>
      </c>
      <c r="G1071" s="15"/>
      <c r="H1071" s="12"/>
      <c r="I1071" s="12"/>
    </row>
    <row r="1072" spans="1:9" s="258" customFormat="1">
      <c r="A1072" s="12"/>
      <c r="B1072" s="12"/>
      <c r="C1072" s="260"/>
      <c r="D1072" s="283" t="s">
        <v>472</v>
      </c>
      <c r="E1072" s="268">
        <v>2275373</v>
      </c>
      <c r="F1072" s="268">
        <v>2265390</v>
      </c>
      <c r="G1072" s="15"/>
      <c r="H1072" s="12"/>
      <c r="I1072" s="12"/>
    </row>
    <row r="1073" spans="1:9" s="258" customFormat="1">
      <c r="A1073" s="12"/>
      <c r="B1073" s="12"/>
      <c r="C1073" s="260"/>
      <c r="D1073" s="283" t="s">
        <v>473</v>
      </c>
      <c r="E1073" s="268">
        <v>2860000</v>
      </c>
      <c r="F1073" s="268">
        <v>2640000</v>
      </c>
      <c r="G1073" s="15"/>
      <c r="H1073" s="12"/>
      <c r="I1073" s="12"/>
    </row>
    <row r="1074" spans="1:9" s="258" customFormat="1">
      <c r="A1074" s="12"/>
      <c r="B1074" s="12"/>
      <c r="C1074" s="260"/>
      <c r="D1074" s="283" t="s">
        <v>474</v>
      </c>
      <c r="E1074" s="268">
        <v>368433640</v>
      </c>
      <c r="F1074" s="268">
        <v>213007560</v>
      </c>
      <c r="G1074" s="15"/>
      <c r="H1074" s="12"/>
      <c r="I1074" s="12"/>
    </row>
    <row r="1075" spans="1:9" s="258" customFormat="1">
      <c r="A1075" s="12"/>
      <c r="B1075" s="12"/>
      <c r="C1075" s="260"/>
      <c r="D1075" s="283" t="s">
        <v>475</v>
      </c>
      <c r="E1075" s="268">
        <v>17535568</v>
      </c>
      <c r="F1075" s="268">
        <v>16822267</v>
      </c>
      <c r="G1075" s="15"/>
      <c r="H1075" s="12"/>
      <c r="I1075" s="12"/>
    </row>
    <row r="1076" spans="1:9" s="258" customFormat="1">
      <c r="A1076" s="12"/>
      <c r="B1076" s="12"/>
      <c r="C1076" s="260"/>
      <c r="D1076" s="283" t="s">
        <v>476</v>
      </c>
      <c r="E1076" s="268">
        <v>15425640</v>
      </c>
      <c r="F1076" s="268">
        <v>15150400</v>
      </c>
      <c r="G1076" s="15"/>
      <c r="H1076" s="12"/>
      <c r="I1076" s="12"/>
    </row>
    <row r="1077" spans="1:9" s="258" customFormat="1">
      <c r="A1077" s="12"/>
      <c r="B1077" s="12"/>
      <c r="C1077" s="260"/>
      <c r="D1077" s="283" t="s">
        <v>477</v>
      </c>
      <c r="E1077" s="268">
        <v>937756</v>
      </c>
      <c r="F1077" s="268">
        <v>743067</v>
      </c>
      <c r="G1077" s="15"/>
      <c r="H1077" s="12"/>
      <c r="I1077" s="12"/>
    </row>
    <row r="1078" spans="1:9" s="258" customFormat="1">
      <c r="A1078" s="12"/>
      <c r="B1078" s="12"/>
      <c r="C1078" s="260"/>
      <c r="D1078" s="283" t="s">
        <v>478</v>
      </c>
      <c r="E1078" s="268">
        <v>1172172</v>
      </c>
      <c r="F1078" s="268">
        <v>928800</v>
      </c>
      <c r="G1078" s="15"/>
      <c r="H1078" s="12"/>
      <c r="I1078" s="12"/>
    </row>
    <row r="1079" spans="1:9" s="258" customFormat="1">
      <c r="A1079" s="12"/>
      <c r="B1079" s="12"/>
      <c r="C1079" s="260"/>
      <c r="D1079" s="283" t="s">
        <v>479</v>
      </c>
      <c r="E1079" s="268">
        <v>1098427885</v>
      </c>
      <c r="F1079" s="268">
        <v>1873431000</v>
      </c>
      <c r="G1079" s="15"/>
      <c r="H1079" s="12"/>
      <c r="I1079" s="12"/>
    </row>
    <row r="1080" spans="1:9" s="258" customFormat="1" ht="31.5">
      <c r="A1080" s="12"/>
      <c r="B1080" s="12"/>
      <c r="C1080" s="260"/>
      <c r="D1080" s="283" t="s">
        <v>480</v>
      </c>
      <c r="E1080" s="268">
        <v>14161000</v>
      </c>
      <c r="F1080" s="268">
        <v>16437000</v>
      </c>
      <c r="G1080" s="15"/>
      <c r="H1080" s="12"/>
      <c r="I1080" s="12"/>
    </row>
    <row r="1081" spans="1:9" s="258" customFormat="1">
      <c r="A1081" s="12"/>
      <c r="B1081" s="12"/>
      <c r="C1081" s="260"/>
      <c r="D1081" s="283" t="s">
        <v>481</v>
      </c>
      <c r="E1081" s="268">
        <v>0</v>
      </c>
      <c r="F1081" s="268">
        <v>13900000</v>
      </c>
      <c r="G1081" s="15"/>
      <c r="H1081" s="12"/>
      <c r="I1081" s="12"/>
    </row>
    <row r="1082" spans="1:9" s="258" customFormat="1" ht="31.5">
      <c r="A1082" s="12"/>
      <c r="B1082" s="12"/>
      <c r="C1082" s="260"/>
      <c r="D1082" s="283" t="s">
        <v>482</v>
      </c>
      <c r="E1082" s="268">
        <v>200000000</v>
      </c>
      <c r="F1082" s="268">
        <v>174108000</v>
      </c>
      <c r="G1082" s="15"/>
      <c r="H1082" s="12"/>
      <c r="I1082" s="12"/>
    </row>
    <row r="1083" spans="1:9" s="258" customFormat="1" ht="31.5">
      <c r="A1083" s="12"/>
      <c r="B1083" s="12"/>
      <c r="C1083" s="260"/>
      <c r="D1083" s="283" t="s">
        <v>483</v>
      </c>
      <c r="E1083" s="268">
        <v>774320885</v>
      </c>
      <c r="F1083" s="268">
        <v>1319516000</v>
      </c>
      <c r="G1083" s="15"/>
      <c r="H1083" s="12"/>
      <c r="I1083" s="12"/>
    </row>
    <row r="1084" spans="1:9" s="258" customFormat="1" ht="47.25">
      <c r="A1084" s="12"/>
      <c r="B1084" s="12"/>
      <c r="C1084" s="260"/>
      <c r="D1084" s="283" t="s">
        <v>484</v>
      </c>
      <c r="E1084" s="268">
        <v>99700000</v>
      </c>
      <c r="F1084" s="268">
        <v>339194000</v>
      </c>
      <c r="G1084" s="15"/>
      <c r="H1084" s="12"/>
      <c r="I1084" s="12"/>
    </row>
    <row r="1085" spans="1:9" s="258" customFormat="1">
      <c r="A1085" s="12"/>
      <c r="B1085" s="12"/>
      <c r="C1085" s="260"/>
      <c r="D1085" s="283" t="s">
        <v>485</v>
      </c>
      <c r="E1085" s="268">
        <v>10246000</v>
      </c>
      <c r="F1085" s="268">
        <v>10276000</v>
      </c>
      <c r="G1085" s="15"/>
      <c r="H1085" s="12"/>
      <c r="I1085" s="12"/>
    </row>
    <row r="1086" spans="1:9" s="258" customFormat="1">
      <c r="A1086" s="12"/>
      <c r="B1086" s="12"/>
      <c r="C1086" s="260"/>
      <c r="D1086" s="283" t="s">
        <v>486</v>
      </c>
      <c r="E1086" s="268">
        <v>215812000</v>
      </c>
      <c r="F1086" s="268">
        <v>97402000</v>
      </c>
      <c r="G1086" s="15"/>
      <c r="H1086" s="12"/>
      <c r="I1086" s="12"/>
    </row>
    <row r="1087" spans="1:9" s="258" customFormat="1">
      <c r="A1087" s="12"/>
      <c r="B1087" s="12"/>
      <c r="C1087" s="260"/>
      <c r="D1087" s="283" t="s">
        <v>487</v>
      </c>
      <c r="E1087" s="268">
        <v>215812000</v>
      </c>
      <c r="F1087" s="268">
        <v>97402000</v>
      </c>
      <c r="G1087" s="15"/>
      <c r="H1087" s="12"/>
      <c r="I1087" s="12"/>
    </row>
    <row r="1088" spans="1:9" s="258" customFormat="1">
      <c r="A1088" s="12"/>
      <c r="B1088" s="12"/>
      <c r="C1088" s="260"/>
      <c r="D1088" s="283" t="s">
        <v>488</v>
      </c>
      <c r="E1088" s="268">
        <v>273043598</v>
      </c>
      <c r="F1088" s="268">
        <v>237151500</v>
      </c>
      <c r="G1088" s="15"/>
      <c r="H1088" s="12"/>
      <c r="I1088" s="12"/>
    </row>
    <row r="1089" spans="1:9" s="258" customFormat="1">
      <c r="A1089" s="12"/>
      <c r="B1089" s="12"/>
      <c r="C1089" s="260"/>
      <c r="D1089" s="283" t="s">
        <v>489</v>
      </c>
      <c r="E1089" s="268">
        <v>56431598</v>
      </c>
      <c r="F1089" s="268">
        <v>31347500</v>
      </c>
      <c r="G1089" s="15"/>
      <c r="H1089" s="12"/>
      <c r="I1089" s="12"/>
    </row>
    <row r="1090" spans="1:9" s="258" customFormat="1">
      <c r="A1090" s="12"/>
      <c r="B1090" s="12"/>
      <c r="C1090" s="260"/>
      <c r="D1090" s="283" t="s">
        <v>490</v>
      </c>
      <c r="E1090" s="268">
        <v>0</v>
      </c>
      <c r="F1090" s="268">
        <v>800000</v>
      </c>
      <c r="G1090" s="15"/>
      <c r="H1090" s="12"/>
      <c r="I1090" s="12"/>
    </row>
    <row r="1091" spans="1:9" s="258" customFormat="1" ht="31.5">
      <c r="A1091" s="12"/>
      <c r="B1091" s="12"/>
      <c r="C1091" s="260"/>
      <c r="D1091" s="283" t="s">
        <v>491</v>
      </c>
      <c r="E1091" s="268">
        <v>30384098</v>
      </c>
      <c r="F1091" s="268">
        <v>18557500</v>
      </c>
      <c r="G1091" s="15"/>
      <c r="H1091" s="12"/>
      <c r="I1091" s="12"/>
    </row>
    <row r="1092" spans="1:9" s="258" customFormat="1" ht="31.5">
      <c r="A1092" s="12"/>
      <c r="B1092" s="12"/>
      <c r="C1092" s="260"/>
      <c r="D1092" s="283" t="s">
        <v>492</v>
      </c>
      <c r="E1092" s="268">
        <v>5602500</v>
      </c>
      <c r="F1092" s="270">
        <v>0</v>
      </c>
      <c r="G1092" s="15"/>
      <c r="H1092" s="12"/>
      <c r="I1092" s="12"/>
    </row>
    <row r="1093" spans="1:9" s="258" customFormat="1" ht="31.5">
      <c r="A1093" s="12"/>
      <c r="B1093" s="12"/>
      <c r="C1093" s="260"/>
      <c r="D1093" s="283" t="s">
        <v>493</v>
      </c>
      <c r="E1093" s="268">
        <v>8150000</v>
      </c>
      <c r="F1093" s="268">
        <v>3955000</v>
      </c>
      <c r="G1093" s="15"/>
      <c r="H1093" s="12"/>
      <c r="I1093" s="12"/>
    </row>
    <row r="1094" spans="1:9" s="258" customFormat="1" ht="31.5">
      <c r="A1094" s="12"/>
      <c r="B1094" s="12"/>
      <c r="C1094" s="260"/>
      <c r="D1094" s="283" t="s">
        <v>494</v>
      </c>
      <c r="E1094" s="268">
        <v>8700000</v>
      </c>
      <c r="F1094" s="268">
        <v>3500000</v>
      </c>
      <c r="G1094" s="15"/>
      <c r="H1094" s="12"/>
      <c r="I1094" s="12"/>
    </row>
    <row r="1095" spans="1:9" s="258" customFormat="1" ht="31.5">
      <c r="A1095" s="12"/>
      <c r="B1095" s="12"/>
      <c r="C1095" s="260"/>
      <c r="D1095" s="283" t="s">
        <v>495</v>
      </c>
      <c r="E1095" s="268">
        <v>3595000</v>
      </c>
      <c r="F1095" s="268">
        <v>1000000</v>
      </c>
      <c r="G1095" s="15"/>
      <c r="H1095" s="12"/>
      <c r="I1095" s="12"/>
    </row>
    <row r="1096" spans="1:9" s="258" customFormat="1" ht="31.5">
      <c r="A1096" s="12"/>
      <c r="B1096" s="12"/>
      <c r="C1096" s="260"/>
      <c r="D1096" s="283" t="s">
        <v>496</v>
      </c>
      <c r="E1096" s="268">
        <v>0</v>
      </c>
      <c r="F1096" s="268">
        <v>3535000</v>
      </c>
      <c r="G1096" s="15"/>
      <c r="H1096" s="12"/>
      <c r="I1096" s="12"/>
    </row>
    <row r="1097" spans="1:9" s="258" customFormat="1">
      <c r="A1097" s="12"/>
      <c r="B1097" s="12"/>
      <c r="C1097" s="260"/>
      <c r="D1097" s="283" t="s">
        <v>497</v>
      </c>
      <c r="E1097" s="268">
        <v>216612000</v>
      </c>
      <c r="F1097" s="268">
        <v>205804000</v>
      </c>
      <c r="G1097" s="15"/>
      <c r="H1097" s="12"/>
      <c r="I1097" s="12"/>
    </row>
    <row r="1098" spans="1:9" s="258" customFormat="1" ht="31.5">
      <c r="A1098" s="12"/>
      <c r="B1098" s="12"/>
      <c r="C1098" s="260"/>
      <c r="D1098" s="283" t="s">
        <v>498</v>
      </c>
      <c r="E1098" s="268">
        <v>216612000</v>
      </c>
      <c r="F1098" s="268">
        <v>205804000</v>
      </c>
      <c r="G1098" s="15"/>
      <c r="H1098" s="12"/>
      <c r="I1098" s="12"/>
    </row>
    <row r="1099" spans="1:9" s="258" customFormat="1">
      <c r="A1099" s="12"/>
      <c r="B1099" s="12"/>
      <c r="C1099" s="260"/>
      <c r="D1099" s="283" t="s">
        <v>499</v>
      </c>
      <c r="E1099" s="268">
        <v>351232045</v>
      </c>
      <c r="F1099" s="268">
        <v>204610964</v>
      </c>
      <c r="G1099" s="15"/>
      <c r="H1099" s="12"/>
      <c r="I1099" s="12"/>
    </row>
    <row r="1100" spans="1:9" s="258" customFormat="1">
      <c r="A1100" s="12"/>
      <c r="B1100" s="12"/>
      <c r="C1100" s="260"/>
      <c r="D1100" s="283" t="s">
        <v>500</v>
      </c>
      <c r="E1100" s="268">
        <v>351232045</v>
      </c>
      <c r="F1100" s="268">
        <v>204610964</v>
      </c>
      <c r="G1100" s="15"/>
      <c r="H1100" s="12"/>
      <c r="I1100" s="12"/>
    </row>
    <row r="1101" spans="1:9" s="258" customFormat="1">
      <c r="A1101" s="12"/>
      <c r="B1101" s="12"/>
      <c r="C1101" s="260"/>
      <c r="D1101" s="283" t="s">
        <v>501</v>
      </c>
      <c r="E1101" s="268">
        <v>80192045</v>
      </c>
      <c r="F1101" s="268">
        <v>59720964</v>
      </c>
      <c r="G1101" s="15"/>
      <c r="H1101" s="12"/>
      <c r="I1101" s="12"/>
    </row>
    <row r="1102" spans="1:9" s="258" customFormat="1">
      <c r="A1102" s="12"/>
      <c r="B1102" s="12"/>
      <c r="C1102" s="260"/>
      <c r="D1102" s="283" t="s">
        <v>502</v>
      </c>
      <c r="E1102" s="268">
        <v>271040000</v>
      </c>
      <c r="F1102" s="268">
        <v>144890000</v>
      </c>
      <c r="G1102" s="15"/>
      <c r="H1102" s="12"/>
      <c r="I1102" s="12"/>
    </row>
    <row r="1103" spans="1:9" s="258" customFormat="1" ht="31.5">
      <c r="A1103" s="12"/>
      <c r="B1103" s="12"/>
      <c r="C1103" s="260"/>
      <c r="D1103" s="283" t="s">
        <v>503</v>
      </c>
      <c r="E1103" s="268">
        <v>55000000</v>
      </c>
      <c r="F1103" s="270">
        <v>0</v>
      </c>
      <c r="G1103" s="15"/>
      <c r="H1103" s="12"/>
      <c r="I1103" s="12"/>
    </row>
    <row r="1104" spans="1:9" s="258" customFormat="1" ht="31.5">
      <c r="A1104" s="12"/>
      <c r="B1104" s="12"/>
      <c r="C1104" s="260"/>
      <c r="D1104" s="283" t="s">
        <v>504</v>
      </c>
      <c r="E1104" s="268">
        <v>55000000</v>
      </c>
      <c r="F1104" s="270">
        <v>0</v>
      </c>
      <c r="G1104" s="15"/>
      <c r="H1104" s="12"/>
      <c r="I1104" s="12"/>
    </row>
    <row r="1105" spans="1:9" s="258" customFormat="1">
      <c r="A1105" s="12"/>
      <c r="B1105" s="12"/>
      <c r="C1105" s="260"/>
      <c r="D1105" s="283" t="s">
        <v>505</v>
      </c>
      <c r="E1105" s="268">
        <v>55000000</v>
      </c>
      <c r="F1105" s="270">
        <v>0</v>
      </c>
      <c r="G1105" s="15"/>
      <c r="H1105" s="12"/>
      <c r="I1105" s="12"/>
    </row>
    <row r="1106" spans="1:9" s="258" customFormat="1">
      <c r="A1106" s="12"/>
      <c r="B1106" s="12"/>
      <c r="C1106" s="260"/>
      <c r="D1106" s="283" t="s">
        <v>506</v>
      </c>
      <c r="E1106" s="268">
        <v>1120380133.5</v>
      </c>
      <c r="F1106" s="268">
        <v>749554321.36000001</v>
      </c>
      <c r="G1106" s="15"/>
      <c r="H1106" s="12"/>
      <c r="I1106" s="12"/>
    </row>
    <row r="1107" spans="1:9" s="258" customFormat="1">
      <c r="A1107" s="12"/>
      <c r="B1107" s="12"/>
      <c r="C1107" s="260"/>
      <c r="D1107" s="283" t="s">
        <v>507</v>
      </c>
      <c r="E1107" s="268">
        <v>277653852.05000001</v>
      </c>
      <c r="F1107" s="268">
        <v>136526147.30000001</v>
      </c>
      <c r="G1107" s="15"/>
      <c r="H1107" s="12"/>
      <c r="I1107" s="12"/>
    </row>
    <row r="1108" spans="1:9" s="258" customFormat="1">
      <c r="A1108" s="12"/>
      <c r="B1108" s="12"/>
      <c r="C1108" s="260"/>
      <c r="D1108" s="283" t="s">
        <v>508</v>
      </c>
      <c r="E1108" s="268">
        <v>29790337.84</v>
      </c>
      <c r="F1108" s="268">
        <v>14895168.91</v>
      </c>
      <c r="G1108" s="15"/>
      <c r="H1108" s="12"/>
      <c r="I1108" s="12"/>
    </row>
    <row r="1109" spans="1:9" s="258" customFormat="1">
      <c r="A1109" s="12"/>
      <c r="B1109" s="12"/>
      <c r="C1109" s="260"/>
      <c r="D1109" s="283" t="s">
        <v>509</v>
      </c>
      <c r="E1109" s="268">
        <v>29790337.84</v>
      </c>
      <c r="F1109" s="268">
        <v>14895168.91</v>
      </c>
      <c r="G1109" s="15"/>
      <c r="H1109" s="12"/>
      <c r="I1109" s="12"/>
    </row>
    <row r="1110" spans="1:9" s="258" customFormat="1" ht="31.5">
      <c r="A1110" s="12"/>
      <c r="B1110" s="12"/>
      <c r="C1110" s="260"/>
      <c r="D1110" s="283" t="s">
        <v>510</v>
      </c>
      <c r="E1110" s="268">
        <v>29790337.84</v>
      </c>
      <c r="F1110" s="270">
        <v>0</v>
      </c>
      <c r="G1110" s="15"/>
      <c r="H1110" s="12"/>
      <c r="I1110" s="12"/>
    </row>
    <row r="1111" spans="1:9" s="258" customFormat="1" ht="31.5">
      <c r="A1111" s="12"/>
      <c r="B1111" s="12"/>
      <c r="C1111" s="260"/>
      <c r="D1111" s="283" t="s">
        <v>511</v>
      </c>
      <c r="E1111" s="268">
        <v>0</v>
      </c>
      <c r="F1111" s="268">
        <v>14895168.91</v>
      </c>
      <c r="G1111" s="15"/>
      <c r="H1111" s="12"/>
      <c r="I1111" s="12"/>
    </row>
    <row r="1112" spans="1:9" s="258" customFormat="1">
      <c r="A1112" s="12"/>
      <c r="B1112" s="12"/>
      <c r="C1112" s="260"/>
      <c r="D1112" s="283" t="s">
        <v>512</v>
      </c>
      <c r="E1112" s="268">
        <v>5963267.2800000003</v>
      </c>
      <c r="F1112" s="268">
        <v>2196633.64</v>
      </c>
      <c r="G1112" s="15"/>
      <c r="H1112" s="12"/>
      <c r="I1112" s="12"/>
    </row>
    <row r="1113" spans="1:9" s="258" customFormat="1">
      <c r="A1113" s="12"/>
      <c r="B1113" s="12"/>
      <c r="C1113" s="260"/>
      <c r="D1113" s="283" t="s">
        <v>513</v>
      </c>
      <c r="E1113" s="268">
        <v>5963267.2800000003</v>
      </c>
      <c r="F1113" s="268">
        <v>126633.64</v>
      </c>
      <c r="G1113" s="15"/>
      <c r="H1113" s="12"/>
      <c r="I1113" s="12"/>
    </row>
    <row r="1114" spans="1:9" s="258" customFormat="1">
      <c r="A1114" s="12"/>
      <c r="B1114" s="12"/>
      <c r="C1114" s="260"/>
      <c r="D1114" s="283" t="s">
        <v>514</v>
      </c>
      <c r="E1114" s="268">
        <v>5963267.2800000003</v>
      </c>
      <c r="F1114" s="268">
        <v>126633.64</v>
      </c>
      <c r="G1114" s="15"/>
      <c r="H1114" s="12"/>
      <c r="I1114" s="12"/>
    </row>
    <row r="1115" spans="1:9" s="258" customFormat="1">
      <c r="A1115" s="12"/>
      <c r="B1115" s="12"/>
      <c r="C1115" s="260"/>
      <c r="D1115" s="283" t="s">
        <v>515</v>
      </c>
      <c r="E1115" s="268">
        <v>0</v>
      </c>
      <c r="F1115" s="268">
        <v>2070000</v>
      </c>
      <c r="G1115" s="15"/>
      <c r="H1115" s="12"/>
      <c r="I1115" s="12"/>
    </row>
    <row r="1116" spans="1:9" s="258" customFormat="1">
      <c r="A1116" s="12"/>
      <c r="B1116" s="12"/>
      <c r="C1116" s="260"/>
      <c r="D1116" s="283" t="s">
        <v>516</v>
      </c>
      <c r="E1116" s="268">
        <v>0</v>
      </c>
      <c r="F1116" s="268">
        <v>2070000</v>
      </c>
      <c r="G1116" s="15"/>
      <c r="H1116" s="12"/>
      <c r="I1116" s="12"/>
    </row>
    <row r="1117" spans="1:9" s="258" customFormat="1">
      <c r="A1117" s="12"/>
      <c r="B1117" s="12"/>
      <c r="C1117" s="260"/>
      <c r="D1117" s="283" t="s">
        <v>517</v>
      </c>
      <c r="E1117" s="268">
        <v>124932306.93000001</v>
      </c>
      <c r="F1117" s="268">
        <v>60436125.960000001</v>
      </c>
      <c r="G1117" s="15"/>
      <c r="H1117" s="12"/>
      <c r="I1117" s="12"/>
    </row>
    <row r="1118" spans="1:9" s="258" customFormat="1">
      <c r="A1118" s="12"/>
      <c r="B1118" s="12"/>
      <c r="C1118" s="260"/>
      <c r="D1118" s="283" t="s">
        <v>518</v>
      </c>
      <c r="E1118" s="268">
        <v>114970893.20999999</v>
      </c>
      <c r="F1118" s="268">
        <v>47548083.390000001</v>
      </c>
      <c r="G1118" s="15"/>
      <c r="H1118" s="12"/>
      <c r="I1118" s="12"/>
    </row>
    <row r="1119" spans="1:9" s="258" customFormat="1">
      <c r="A1119" s="12"/>
      <c r="B1119" s="12"/>
      <c r="C1119" s="260"/>
      <c r="D1119" s="283" t="s">
        <v>519</v>
      </c>
      <c r="E1119" s="268">
        <v>114970893.20999999</v>
      </c>
      <c r="F1119" s="268">
        <v>47548083.390000001</v>
      </c>
      <c r="G1119" s="15"/>
      <c r="H1119" s="12"/>
      <c r="I1119" s="12"/>
    </row>
    <row r="1120" spans="1:9" s="258" customFormat="1">
      <c r="A1120" s="12"/>
      <c r="B1120" s="12"/>
      <c r="C1120" s="260"/>
      <c r="D1120" s="283" t="s">
        <v>520</v>
      </c>
      <c r="E1120" s="268">
        <v>9961413.7200000007</v>
      </c>
      <c r="F1120" s="268">
        <v>12888042.57</v>
      </c>
      <c r="G1120" s="15"/>
      <c r="H1120" s="12"/>
      <c r="I1120" s="12"/>
    </row>
    <row r="1121" spans="1:9" s="258" customFormat="1">
      <c r="A1121" s="12"/>
      <c r="B1121" s="12"/>
      <c r="C1121" s="260"/>
      <c r="D1121" s="283" t="s">
        <v>521</v>
      </c>
      <c r="E1121" s="268">
        <v>4598500</v>
      </c>
      <c r="F1121" s="270">
        <v>0</v>
      </c>
      <c r="G1121" s="15"/>
      <c r="H1121" s="12"/>
      <c r="I1121" s="12"/>
    </row>
    <row r="1122" spans="1:9" s="258" customFormat="1" ht="31.5">
      <c r="A1122" s="12"/>
      <c r="B1122" s="12"/>
      <c r="C1122" s="260"/>
      <c r="D1122" s="283" t="s">
        <v>522</v>
      </c>
      <c r="E1122" s="268">
        <v>5362913.72</v>
      </c>
      <c r="F1122" s="268">
        <v>12888042.57</v>
      </c>
      <c r="G1122" s="15"/>
      <c r="H1122" s="12"/>
      <c r="I1122" s="12"/>
    </row>
    <row r="1123" spans="1:9" s="258" customFormat="1" ht="31.5">
      <c r="A1123" s="12"/>
      <c r="B1123" s="12"/>
      <c r="C1123" s="260"/>
      <c r="D1123" s="283" t="s">
        <v>523</v>
      </c>
      <c r="E1123" s="268">
        <v>4962940</v>
      </c>
      <c r="F1123" s="268">
        <v>2476593.79</v>
      </c>
      <c r="G1123" s="15"/>
      <c r="H1123" s="12"/>
      <c r="I1123" s="12"/>
    </row>
    <row r="1124" spans="1:9" s="258" customFormat="1">
      <c r="A1124" s="12"/>
      <c r="B1124" s="12"/>
      <c r="C1124" s="260"/>
      <c r="D1124" s="283" t="s">
        <v>524</v>
      </c>
      <c r="E1124" s="268">
        <v>4383970</v>
      </c>
      <c r="F1124" s="268">
        <v>1877623.79</v>
      </c>
      <c r="G1124" s="15"/>
      <c r="H1124" s="12"/>
      <c r="I1124" s="12"/>
    </row>
    <row r="1125" spans="1:9" s="258" customFormat="1">
      <c r="A1125" s="12"/>
      <c r="B1125" s="12"/>
      <c r="C1125" s="260"/>
      <c r="D1125" s="283" t="s">
        <v>525</v>
      </c>
      <c r="E1125" s="268">
        <v>4383970</v>
      </c>
      <c r="F1125" s="268">
        <v>1877623.79</v>
      </c>
      <c r="G1125" s="15"/>
      <c r="H1125" s="12"/>
      <c r="I1125" s="12"/>
    </row>
    <row r="1126" spans="1:9" s="258" customFormat="1">
      <c r="A1126" s="12"/>
      <c r="B1126" s="12"/>
      <c r="C1126" s="260"/>
      <c r="D1126" s="283" t="s">
        <v>526</v>
      </c>
      <c r="E1126" s="268">
        <v>578970</v>
      </c>
      <c r="F1126" s="268">
        <v>598970</v>
      </c>
      <c r="G1126" s="15"/>
      <c r="H1126" s="12"/>
      <c r="I1126" s="12"/>
    </row>
    <row r="1127" spans="1:9" s="258" customFormat="1">
      <c r="A1127" s="12"/>
      <c r="B1127" s="12"/>
      <c r="C1127" s="260"/>
      <c r="D1127" s="283" t="s">
        <v>527</v>
      </c>
      <c r="E1127" s="268">
        <v>578970</v>
      </c>
      <c r="F1127" s="268">
        <v>598970</v>
      </c>
      <c r="G1127" s="15"/>
      <c r="H1127" s="12"/>
      <c r="I1127" s="12"/>
    </row>
    <row r="1128" spans="1:9" s="258" customFormat="1">
      <c r="A1128" s="12"/>
      <c r="B1128" s="12"/>
      <c r="C1128" s="260"/>
      <c r="D1128" s="283" t="s">
        <v>528</v>
      </c>
      <c r="E1128" s="268">
        <v>112005000</v>
      </c>
      <c r="F1128" s="268">
        <v>56521625</v>
      </c>
      <c r="G1128" s="15"/>
      <c r="H1128" s="12"/>
      <c r="I1128" s="12"/>
    </row>
    <row r="1129" spans="1:9" s="258" customFormat="1">
      <c r="A1129" s="12"/>
      <c r="B1129" s="12"/>
      <c r="C1129" s="260"/>
      <c r="D1129" s="283" t="s">
        <v>529</v>
      </c>
      <c r="E1129" s="268">
        <v>112005000</v>
      </c>
      <c r="F1129" s="268">
        <v>56521625</v>
      </c>
      <c r="G1129" s="15"/>
      <c r="H1129" s="12"/>
      <c r="I1129" s="12"/>
    </row>
    <row r="1130" spans="1:9" s="258" customFormat="1">
      <c r="A1130" s="12"/>
      <c r="B1130" s="12"/>
      <c r="C1130" s="260"/>
      <c r="D1130" s="283" t="s">
        <v>530</v>
      </c>
      <c r="E1130" s="268">
        <v>112005000</v>
      </c>
      <c r="F1130" s="268">
        <v>56521625</v>
      </c>
      <c r="G1130" s="15"/>
      <c r="H1130" s="12"/>
      <c r="I1130" s="12"/>
    </row>
    <row r="1131" spans="1:9" s="258" customFormat="1">
      <c r="A1131" s="12"/>
      <c r="B1131" s="12"/>
      <c r="C1131" s="260"/>
      <c r="D1131" s="283" t="s">
        <v>531</v>
      </c>
      <c r="E1131" s="268">
        <v>43816533.100000001</v>
      </c>
      <c r="F1131" s="268">
        <v>21577516.550000001</v>
      </c>
      <c r="G1131" s="15"/>
      <c r="H1131" s="12"/>
      <c r="I1131" s="12"/>
    </row>
    <row r="1132" spans="1:9" s="258" customFormat="1">
      <c r="A1132" s="12"/>
      <c r="B1132" s="12"/>
      <c r="C1132" s="260"/>
      <c r="D1132" s="283" t="s">
        <v>532</v>
      </c>
      <c r="E1132" s="268">
        <v>43816533.100000001</v>
      </c>
      <c r="F1132" s="268">
        <v>21577516.550000001</v>
      </c>
      <c r="G1132" s="15"/>
      <c r="H1132" s="12"/>
      <c r="I1132" s="12"/>
    </row>
    <row r="1133" spans="1:9" s="258" customFormat="1">
      <c r="A1133" s="12"/>
      <c r="B1133" s="12"/>
      <c r="C1133" s="260"/>
      <c r="D1133" s="283" t="s">
        <v>533</v>
      </c>
      <c r="E1133" s="268">
        <v>43816533.100000001</v>
      </c>
      <c r="F1133" s="268">
        <v>21577516.550000001</v>
      </c>
      <c r="G1133" s="15"/>
      <c r="H1133" s="12"/>
      <c r="I1133" s="12"/>
    </row>
    <row r="1134" spans="1:9" s="258" customFormat="1">
      <c r="A1134" s="12"/>
      <c r="B1134" s="12"/>
      <c r="C1134" s="260"/>
      <c r="D1134" s="283" t="s">
        <v>534</v>
      </c>
      <c r="E1134" s="268">
        <v>0</v>
      </c>
      <c r="F1134" s="268">
        <v>21577516.550000001</v>
      </c>
      <c r="G1134" s="15"/>
      <c r="H1134" s="12"/>
      <c r="I1134" s="12"/>
    </row>
    <row r="1135" spans="1:9" s="258" customFormat="1">
      <c r="A1135" s="12"/>
      <c r="B1135" s="12"/>
      <c r="C1135" s="260"/>
      <c r="D1135" s="283" t="s">
        <v>535</v>
      </c>
      <c r="E1135" s="268">
        <v>0</v>
      </c>
      <c r="F1135" s="268">
        <v>0</v>
      </c>
      <c r="G1135" s="15"/>
      <c r="H1135" s="12"/>
      <c r="I1135" s="12"/>
    </row>
    <row r="1136" spans="1:9" s="258" customFormat="1">
      <c r="A1136" s="12"/>
      <c r="B1136" s="12"/>
      <c r="C1136" s="260"/>
      <c r="D1136" s="283" t="s">
        <v>536</v>
      </c>
      <c r="E1136" s="268">
        <v>798909748.35000002</v>
      </c>
      <c r="F1136" s="268">
        <v>591450657.50999999</v>
      </c>
      <c r="G1136" s="15"/>
      <c r="H1136" s="12"/>
      <c r="I1136" s="12"/>
    </row>
    <row r="1137" spans="1:9" s="258" customFormat="1">
      <c r="A1137" s="12"/>
      <c r="B1137" s="12"/>
      <c r="C1137" s="260"/>
      <c r="D1137" s="283" t="s">
        <v>536</v>
      </c>
      <c r="E1137" s="268">
        <v>798909748.35000002</v>
      </c>
      <c r="F1137" s="268">
        <v>591450657.50999999</v>
      </c>
      <c r="G1137" s="15"/>
      <c r="H1137" s="12"/>
      <c r="I1137" s="12"/>
    </row>
    <row r="1138" spans="1:9" s="258" customFormat="1">
      <c r="A1138" s="12"/>
      <c r="B1138" s="12"/>
      <c r="C1138" s="260"/>
      <c r="D1138" s="283" t="s">
        <v>536</v>
      </c>
      <c r="E1138" s="268">
        <v>798909748.35000002</v>
      </c>
      <c r="F1138" s="268">
        <v>591450657.50999999</v>
      </c>
      <c r="G1138" s="15"/>
      <c r="H1138" s="12"/>
      <c r="I1138" s="12"/>
    </row>
    <row r="1139" spans="1:9" s="258" customFormat="1">
      <c r="A1139" s="12"/>
      <c r="B1139" s="12"/>
      <c r="C1139" s="260"/>
      <c r="D1139" s="283" t="s">
        <v>537</v>
      </c>
      <c r="E1139" s="268">
        <v>798909748.35000002</v>
      </c>
      <c r="F1139" s="268">
        <v>591450657.50999999</v>
      </c>
      <c r="G1139" s="15"/>
      <c r="H1139" s="12"/>
      <c r="I1139" s="12"/>
    </row>
    <row r="1140" spans="1:9" s="258" customFormat="1">
      <c r="A1140" s="12"/>
      <c r="B1140" s="12"/>
      <c r="C1140" s="260"/>
      <c r="D1140" s="283" t="s">
        <v>538</v>
      </c>
      <c r="E1140" s="286">
        <v>10635393176.5</v>
      </c>
      <c r="F1140" s="264">
        <v>9595840953.3600006</v>
      </c>
      <c r="G1140" s="15"/>
      <c r="H1140" s="12"/>
      <c r="I1140" s="12"/>
    </row>
    <row r="1141" spans="1:9" s="258" customFormat="1">
      <c r="A1141" s="12"/>
      <c r="B1141" s="12"/>
      <c r="C1141" s="260"/>
      <c r="D1141" s="283" t="s">
        <v>539</v>
      </c>
      <c r="E1141" s="264">
        <v>-9793818176.5</v>
      </c>
      <c r="F1141" s="264">
        <v>-8001665953.3599997</v>
      </c>
      <c r="G1141" s="15"/>
      <c r="H1141" s="12"/>
      <c r="I1141" s="12"/>
    </row>
    <row r="1142" spans="1:9" s="12" customFormat="1">
      <c r="D1142" s="1"/>
      <c r="E1142" s="256"/>
      <c r="F1142" s="257"/>
      <c r="G1142" s="15"/>
    </row>
    <row r="1143" spans="1:9" s="12" customFormat="1">
      <c r="C1143" s="1" t="s">
        <v>540</v>
      </c>
      <c r="D1143" s="1"/>
      <c r="E1143" s="256"/>
      <c r="F1143" s="257"/>
      <c r="G1143" s="15"/>
    </row>
    <row r="1144" spans="1:9" s="12" customFormat="1" ht="30" customHeight="1">
      <c r="A1144" s="258"/>
      <c r="B1144" s="258"/>
      <c r="C1144" s="259" t="s">
        <v>541</v>
      </c>
      <c r="D1144" s="259"/>
      <c r="E1144" s="259"/>
      <c r="F1144" s="259"/>
      <c r="G1144" s="259"/>
      <c r="H1144" s="259"/>
      <c r="I1144" s="258"/>
    </row>
    <row r="1145" spans="1:9" s="12" customFormat="1">
      <c r="E1145" s="13"/>
      <c r="F1145" s="14"/>
      <c r="G1145" s="15"/>
    </row>
    <row r="1146" spans="1:9" s="12" customFormat="1" ht="31.5">
      <c r="B1146" s="12" t="s">
        <v>542</v>
      </c>
      <c r="C1146" s="260" t="s">
        <v>543</v>
      </c>
      <c r="D1146" s="260"/>
      <c r="E1146" s="288" t="s">
        <v>544</v>
      </c>
      <c r="F1146" s="288" t="s">
        <v>545</v>
      </c>
      <c r="G1146" s="15"/>
    </row>
    <row r="1147" spans="1:9" s="258" customFormat="1" ht="13.5" customHeight="1">
      <c r="A1147" s="12"/>
      <c r="B1147" s="12"/>
      <c r="C1147" s="260"/>
      <c r="D1147" s="260" t="s">
        <v>546</v>
      </c>
      <c r="E1147" s="289">
        <v>84605563064.100006</v>
      </c>
      <c r="F1147" s="289">
        <v>1259672402946.27</v>
      </c>
      <c r="G1147" s="15"/>
      <c r="H1147" s="12"/>
      <c r="I1147" s="12"/>
    </row>
    <row r="1148" spans="1:9" s="258" customFormat="1" ht="15" customHeight="1">
      <c r="A1148" s="12"/>
      <c r="B1148" s="12"/>
      <c r="C1148" s="260"/>
      <c r="D1148" s="260" t="s">
        <v>547</v>
      </c>
      <c r="E1148" s="289">
        <v>126607985</v>
      </c>
      <c r="F1148" s="289">
        <v>251555687</v>
      </c>
      <c r="G1148" s="15"/>
      <c r="H1148" s="12"/>
      <c r="I1148" s="12"/>
    </row>
    <row r="1149" spans="1:9" s="258" customFormat="1" ht="15" customHeight="1">
      <c r="A1149" s="12"/>
      <c r="B1149" s="12"/>
      <c r="C1149" s="260"/>
      <c r="D1149" s="260" t="s">
        <v>548</v>
      </c>
      <c r="E1149" s="289">
        <v>126607985</v>
      </c>
      <c r="F1149" s="289">
        <v>251555687</v>
      </c>
      <c r="G1149" s="15"/>
      <c r="H1149" s="12"/>
      <c r="I1149" s="12"/>
    </row>
    <row r="1150" spans="1:9" s="258" customFormat="1" ht="15" customHeight="1">
      <c r="A1150" s="12"/>
      <c r="B1150" s="12"/>
      <c r="C1150" s="260"/>
      <c r="D1150" s="260" t="s">
        <v>549</v>
      </c>
      <c r="E1150" s="289">
        <v>126607985</v>
      </c>
      <c r="F1150" s="289">
        <v>251555687</v>
      </c>
      <c r="G1150" s="15"/>
      <c r="H1150" s="12"/>
      <c r="I1150" s="12"/>
    </row>
    <row r="1151" spans="1:9" s="258" customFormat="1" ht="15" customHeight="1">
      <c r="A1151" s="12"/>
      <c r="B1151" s="12"/>
      <c r="C1151" s="260"/>
      <c r="D1151" s="290" t="s">
        <v>550</v>
      </c>
      <c r="E1151" s="287">
        <v>20520000</v>
      </c>
      <c r="F1151" s="287">
        <v>41050000</v>
      </c>
      <c r="G1151" s="15"/>
      <c r="H1151" s="12"/>
      <c r="I1151" s="12"/>
    </row>
    <row r="1152" spans="1:9" s="258" customFormat="1" ht="15" customHeight="1">
      <c r="A1152" s="12"/>
      <c r="B1152" s="12"/>
      <c r="C1152" s="260"/>
      <c r="D1152" s="290" t="s">
        <v>551</v>
      </c>
      <c r="E1152" s="287">
        <v>58040635</v>
      </c>
      <c r="F1152" s="287">
        <v>109313521</v>
      </c>
      <c r="G1152" s="15"/>
      <c r="H1152" s="12"/>
      <c r="I1152" s="12"/>
    </row>
    <row r="1153" spans="1:9" s="258" customFormat="1" ht="15" customHeight="1">
      <c r="A1153" s="12"/>
      <c r="B1153" s="12"/>
      <c r="C1153" s="260"/>
      <c r="D1153" s="291" t="s">
        <v>552</v>
      </c>
      <c r="E1153" s="287">
        <v>18022700</v>
      </c>
      <c r="F1153" s="287">
        <v>44511300</v>
      </c>
      <c r="G1153" s="15"/>
      <c r="H1153" s="12"/>
      <c r="I1153" s="12"/>
    </row>
    <row r="1154" spans="1:9" s="258" customFormat="1" ht="15" customHeight="1">
      <c r="A1154" s="12"/>
      <c r="B1154" s="12"/>
      <c r="C1154" s="260"/>
      <c r="D1154" s="291" t="s">
        <v>553</v>
      </c>
      <c r="E1154" s="287">
        <v>9055850</v>
      </c>
      <c r="F1154" s="287">
        <v>25765406</v>
      </c>
      <c r="G1154" s="15"/>
      <c r="H1154" s="12"/>
      <c r="I1154" s="12"/>
    </row>
    <row r="1155" spans="1:9" s="258" customFormat="1" ht="15" customHeight="1">
      <c r="A1155" s="12"/>
      <c r="B1155" s="12"/>
      <c r="C1155" s="260"/>
      <c r="D1155" s="291" t="s">
        <v>554</v>
      </c>
      <c r="E1155" s="287">
        <v>20518800</v>
      </c>
      <c r="F1155" s="287">
        <v>28478100</v>
      </c>
      <c r="G1155" s="15"/>
      <c r="H1155" s="12"/>
      <c r="I1155" s="12"/>
    </row>
    <row r="1156" spans="1:9" s="258" customFormat="1" ht="15" customHeight="1">
      <c r="A1156" s="12"/>
      <c r="B1156" s="12"/>
      <c r="C1156" s="260"/>
      <c r="D1156" s="290" t="s">
        <v>555</v>
      </c>
      <c r="E1156" s="287">
        <v>450000</v>
      </c>
      <c r="F1156" s="287">
        <v>1832000</v>
      </c>
      <c r="G1156" s="15"/>
      <c r="H1156" s="12"/>
      <c r="I1156" s="12"/>
    </row>
    <row r="1157" spans="1:9" s="258" customFormat="1" ht="15" customHeight="1">
      <c r="A1157" s="12"/>
      <c r="B1157" s="12"/>
      <c r="C1157" s="260"/>
      <c r="D1157" s="290" t="s">
        <v>556</v>
      </c>
      <c r="E1157" s="270">
        <v>0</v>
      </c>
      <c r="F1157" s="287">
        <v>605360</v>
      </c>
      <c r="G1157" s="15"/>
      <c r="H1157" s="12"/>
      <c r="I1157" s="12"/>
    </row>
    <row r="1158" spans="1:9" s="258" customFormat="1" ht="15" customHeight="1">
      <c r="A1158" s="12"/>
      <c r="B1158" s="12"/>
      <c r="C1158" s="260"/>
      <c r="D1158" s="260" t="s">
        <v>557</v>
      </c>
      <c r="E1158" s="289">
        <v>84014948988.279999</v>
      </c>
      <c r="F1158" s="289">
        <v>1258157931420.1001</v>
      </c>
      <c r="G1158" s="15"/>
      <c r="H1158" s="12"/>
      <c r="I1158" s="12"/>
    </row>
    <row r="1159" spans="1:9" s="258" customFormat="1" ht="15" customHeight="1">
      <c r="A1159" s="12"/>
      <c r="B1159" s="12"/>
      <c r="C1159" s="260"/>
      <c r="D1159" s="260" t="s">
        <v>558</v>
      </c>
      <c r="E1159" s="289">
        <v>81917227345</v>
      </c>
      <c r="F1159" s="289">
        <v>1256109846553.7</v>
      </c>
      <c r="G1159" s="15"/>
      <c r="H1159" s="12"/>
      <c r="I1159" s="12"/>
    </row>
    <row r="1160" spans="1:9" s="258" customFormat="1" ht="15" customHeight="1">
      <c r="A1160" s="12"/>
      <c r="B1160" s="12"/>
      <c r="C1160" s="260"/>
      <c r="D1160" s="260" t="s">
        <v>558</v>
      </c>
      <c r="E1160" s="289">
        <v>81917227345</v>
      </c>
      <c r="F1160" s="289">
        <v>1256109846553.7</v>
      </c>
      <c r="G1160" s="15"/>
      <c r="H1160" s="12"/>
      <c r="I1160" s="12"/>
    </row>
    <row r="1161" spans="1:9" s="258" customFormat="1" ht="15" customHeight="1">
      <c r="A1161" s="12"/>
      <c r="B1161" s="12"/>
      <c r="C1161" s="260"/>
      <c r="D1161" s="292" t="s">
        <v>559</v>
      </c>
      <c r="E1161" s="287">
        <v>53121139831.510002</v>
      </c>
      <c r="F1161" s="287">
        <v>78929085243.699997</v>
      </c>
      <c r="G1161" s="15"/>
      <c r="H1161" s="12"/>
      <c r="I1161" s="12"/>
    </row>
    <row r="1162" spans="1:9" s="258" customFormat="1" ht="15" customHeight="1">
      <c r="A1162" s="12"/>
      <c r="B1162" s="12"/>
      <c r="C1162" s="260"/>
      <c r="D1162" s="292" t="s">
        <v>560</v>
      </c>
      <c r="E1162" s="287">
        <v>63903000</v>
      </c>
      <c r="F1162" s="287">
        <v>63903000</v>
      </c>
      <c r="G1162" s="15"/>
      <c r="H1162" s="12"/>
      <c r="I1162" s="12"/>
    </row>
    <row r="1163" spans="1:9" s="258" customFormat="1" ht="15" customHeight="1">
      <c r="A1163" s="12"/>
      <c r="B1163" s="12"/>
      <c r="C1163" s="260"/>
      <c r="D1163" s="292" t="s">
        <v>561</v>
      </c>
      <c r="E1163" s="287">
        <v>42317000</v>
      </c>
      <c r="F1163" s="287">
        <v>42317000</v>
      </c>
      <c r="G1163" s="15"/>
      <c r="H1163" s="12"/>
      <c r="I1163" s="12"/>
    </row>
    <row r="1164" spans="1:9" s="258" customFormat="1" ht="15" customHeight="1">
      <c r="A1164" s="12"/>
      <c r="B1164" s="12"/>
      <c r="C1164" s="260"/>
      <c r="D1164" s="292" t="s">
        <v>562</v>
      </c>
      <c r="E1164" s="287">
        <v>3381910841.4899998</v>
      </c>
      <c r="F1164" s="287">
        <v>3381910841.4899998</v>
      </c>
      <c r="G1164" s="15"/>
      <c r="H1164" s="12"/>
      <c r="I1164" s="12"/>
    </row>
    <row r="1165" spans="1:9" s="258" customFormat="1" ht="15" customHeight="1">
      <c r="A1165" s="12"/>
      <c r="B1165" s="12"/>
      <c r="C1165" s="260"/>
      <c r="D1165" s="290" t="s">
        <v>563</v>
      </c>
      <c r="E1165" s="270">
        <v>0</v>
      </c>
      <c r="F1165" s="287">
        <v>1149137320196.51</v>
      </c>
      <c r="G1165" s="15"/>
      <c r="H1165" s="12"/>
      <c r="I1165" s="12"/>
    </row>
    <row r="1166" spans="1:9" s="258" customFormat="1" ht="15" customHeight="1">
      <c r="A1166" s="12"/>
      <c r="B1166" s="12"/>
      <c r="C1166" s="260"/>
      <c r="D1166" s="292" t="s">
        <v>564</v>
      </c>
      <c r="E1166" s="287">
        <v>25307956672</v>
      </c>
      <c r="F1166" s="289">
        <v>24555310272</v>
      </c>
      <c r="G1166" s="15"/>
      <c r="H1166" s="12"/>
      <c r="I1166" s="12"/>
    </row>
    <row r="1167" spans="1:9" s="258" customFormat="1" ht="15" customHeight="1">
      <c r="A1167" s="12"/>
      <c r="B1167" s="12"/>
      <c r="C1167" s="260"/>
      <c r="D1167" s="293" t="s">
        <v>565</v>
      </c>
      <c r="E1167" s="289">
        <v>3214463111.7600002</v>
      </c>
      <c r="F1167" s="289">
        <v>3089846363.77</v>
      </c>
      <c r="G1167" s="15"/>
      <c r="H1167" s="12"/>
      <c r="I1167" s="12"/>
    </row>
    <row r="1168" spans="1:9" s="258" customFormat="1" ht="15" customHeight="1">
      <c r="A1168" s="12"/>
      <c r="B1168" s="12"/>
      <c r="C1168" s="260"/>
      <c r="D1168" s="293" t="s">
        <v>566</v>
      </c>
      <c r="E1168" s="289">
        <v>3500000</v>
      </c>
      <c r="F1168" s="289">
        <v>3500000</v>
      </c>
      <c r="G1168" s="15"/>
      <c r="H1168" s="12"/>
      <c r="I1168" s="12"/>
    </row>
    <row r="1169" spans="1:9" s="258" customFormat="1" ht="15" customHeight="1">
      <c r="A1169" s="12"/>
      <c r="B1169" s="12"/>
      <c r="C1169" s="260"/>
      <c r="D1169" s="292" t="s">
        <v>567</v>
      </c>
      <c r="E1169" s="287">
        <v>3500000</v>
      </c>
      <c r="F1169" s="287">
        <v>3500000</v>
      </c>
      <c r="G1169" s="15"/>
      <c r="H1169" s="12"/>
      <c r="I1169" s="12"/>
    </row>
    <row r="1170" spans="1:9" s="258" customFormat="1" ht="15" customHeight="1">
      <c r="A1170" s="12"/>
      <c r="B1170" s="12"/>
      <c r="C1170" s="260"/>
      <c r="D1170" s="292" t="s">
        <v>568</v>
      </c>
      <c r="E1170" s="289">
        <v>1045942369.1</v>
      </c>
      <c r="F1170" s="289">
        <v>1065087770.11</v>
      </c>
      <c r="G1170" s="15"/>
      <c r="H1170" s="12"/>
      <c r="I1170" s="12"/>
    </row>
    <row r="1171" spans="1:9" s="258" customFormat="1" ht="15" customHeight="1">
      <c r="A1171" s="12"/>
      <c r="B1171" s="12"/>
      <c r="C1171" s="260"/>
      <c r="D1171" s="292" t="s">
        <v>569</v>
      </c>
      <c r="E1171" s="287">
        <v>1045942369.1</v>
      </c>
      <c r="F1171" s="287">
        <v>1065087770.11</v>
      </c>
      <c r="G1171" s="15"/>
      <c r="H1171" s="12"/>
      <c r="I1171" s="12"/>
    </row>
    <row r="1172" spans="1:9" s="258" customFormat="1" ht="15" customHeight="1">
      <c r="A1172" s="12"/>
      <c r="B1172" s="12"/>
      <c r="C1172" s="260"/>
      <c r="D1172" s="293" t="s">
        <v>570</v>
      </c>
      <c r="E1172" s="289">
        <v>63218480.75</v>
      </c>
      <c r="F1172" s="289">
        <v>47518480.75</v>
      </c>
      <c r="G1172" s="15"/>
      <c r="H1172" s="12"/>
      <c r="I1172" s="12"/>
    </row>
    <row r="1173" spans="1:9" s="258" customFormat="1" ht="15" customHeight="1">
      <c r="A1173" s="12"/>
      <c r="B1173" s="12"/>
      <c r="C1173" s="260"/>
      <c r="D1173" s="292" t="s">
        <v>571</v>
      </c>
      <c r="E1173" s="287">
        <v>1767613.64</v>
      </c>
      <c r="F1173" s="287">
        <v>2157672.84</v>
      </c>
      <c r="G1173" s="15"/>
      <c r="H1173" s="12"/>
      <c r="I1173" s="12"/>
    </row>
    <row r="1174" spans="1:9" s="258" customFormat="1" ht="15" customHeight="1">
      <c r="A1174" s="12"/>
      <c r="B1174" s="12"/>
      <c r="C1174" s="260"/>
      <c r="D1174" s="292" t="s">
        <v>572</v>
      </c>
      <c r="E1174" s="287">
        <v>61450867.109999999</v>
      </c>
      <c r="F1174" s="287">
        <v>45360807.909999996</v>
      </c>
      <c r="G1174" s="15"/>
      <c r="H1174" s="12"/>
      <c r="I1174" s="12"/>
    </row>
    <row r="1175" spans="1:9" s="258" customFormat="1" ht="15" customHeight="1">
      <c r="A1175" s="12"/>
      <c r="B1175" s="12"/>
      <c r="C1175" s="260"/>
      <c r="D1175" s="293" t="s">
        <v>573</v>
      </c>
      <c r="E1175" s="289">
        <v>1154636666.8699999</v>
      </c>
      <c r="F1175" s="289">
        <v>1154636666.8699999</v>
      </c>
      <c r="G1175" s="15"/>
      <c r="H1175" s="12"/>
      <c r="I1175" s="12"/>
    </row>
    <row r="1176" spans="1:9" s="258" customFormat="1" ht="15" customHeight="1">
      <c r="A1176" s="12"/>
      <c r="B1176" s="12"/>
      <c r="C1176" s="260"/>
      <c r="D1176" s="292" t="s">
        <v>574</v>
      </c>
      <c r="E1176" s="287">
        <v>703460284.35000002</v>
      </c>
      <c r="F1176" s="287">
        <v>535009007.07999998</v>
      </c>
      <c r="G1176" s="15"/>
      <c r="H1176" s="12"/>
      <c r="I1176" s="12"/>
    </row>
    <row r="1177" spans="1:9" s="258" customFormat="1" ht="15" customHeight="1">
      <c r="A1177" s="12"/>
      <c r="B1177" s="12"/>
      <c r="C1177" s="260"/>
      <c r="D1177" s="292" t="s">
        <v>575</v>
      </c>
      <c r="E1177" s="287">
        <v>9968436.0199999996</v>
      </c>
      <c r="F1177" s="287">
        <v>4980936.0199999996</v>
      </c>
      <c r="G1177" s="15"/>
      <c r="H1177" s="12"/>
      <c r="I1177" s="12"/>
    </row>
    <row r="1178" spans="1:9" s="258" customFormat="1" ht="15" customHeight="1">
      <c r="A1178" s="12"/>
      <c r="B1178" s="12"/>
      <c r="C1178" s="260"/>
      <c r="D1178" s="292" t="s">
        <v>576</v>
      </c>
      <c r="E1178" s="287">
        <v>4000000</v>
      </c>
      <c r="F1178" s="287">
        <v>4000000</v>
      </c>
      <c r="G1178" s="15"/>
      <c r="H1178" s="12"/>
      <c r="I1178" s="12"/>
    </row>
    <row r="1179" spans="1:9" s="258" customFormat="1" ht="15" customHeight="1">
      <c r="A1179" s="12"/>
      <c r="B1179" s="12"/>
      <c r="C1179" s="260"/>
      <c r="D1179" s="292" t="s">
        <v>577</v>
      </c>
      <c r="E1179" s="287">
        <v>25164000</v>
      </c>
      <c r="F1179" s="270">
        <v>0</v>
      </c>
      <c r="G1179" s="15"/>
      <c r="H1179" s="12"/>
      <c r="I1179" s="12"/>
    </row>
    <row r="1180" spans="1:9" s="258" customFormat="1" ht="15" customHeight="1">
      <c r="A1180" s="12"/>
      <c r="B1180" s="12"/>
      <c r="C1180" s="260"/>
      <c r="D1180" s="292" t="s">
        <v>578</v>
      </c>
      <c r="E1180" s="287">
        <v>412043946.5</v>
      </c>
      <c r="F1180" s="287">
        <v>495978634.57999998</v>
      </c>
      <c r="G1180" s="15"/>
      <c r="H1180" s="12"/>
      <c r="I1180" s="12"/>
    </row>
    <row r="1181" spans="1:9" s="258" customFormat="1" ht="15" customHeight="1">
      <c r="A1181" s="12"/>
      <c r="B1181" s="12"/>
      <c r="C1181" s="260"/>
      <c r="D1181" s="293" t="s">
        <v>579</v>
      </c>
      <c r="E1181" s="289">
        <v>50192950.289999999</v>
      </c>
      <c r="F1181" s="289">
        <v>52373777.57</v>
      </c>
      <c r="G1181" s="15"/>
      <c r="H1181" s="12"/>
      <c r="I1181" s="12"/>
    </row>
    <row r="1182" spans="1:9" s="258" customFormat="1" ht="15" customHeight="1">
      <c r="A1182" s="12"/>
      <c r="B1182" s="12"/>
      <c r="C1182" s="260"/>
      <c r="D1182" s="292" t="s">
        <v>580</v>
      </c>
      <c r="E1182" s="287">
        <v>3150000</v>
      </c>
      <c r="F1182" s="287">
        <v>3150000</v>
      </c>
      <c r="G1182" s="15"/>
      <c r="H1182" s="12"/>
      <c r="I1182" s="12"/>
    </row>
    <row r="1183" spans="1:9" s="258" customFormat="1" ht="15" customHeight="1">
      <c r="A1183" s="12"/>
      <c r="B1183" s="12"/>
      <c r="C1183" s="260"/>
      <c r="D1183" s="292" t="s">
        <v>581</v>
      </c>
      <c r="E1183" s="287">
        <v>10925000</v>
      </c>
      <c r="F1183" s="287">
        <v>7425000</v>
      </c>
      <c r="G1183" s="15"/>
      <c r="H1183" s="12"/>
      <c r="I1183" s="12"/>
    </row>
    <row r="1184" spans="1:9" s="258" customFormat="1" ht="15" customHeight="1">
      <c r="A1184" s="12"/>
      <c r="B1184" s="12"/>
      <c r="C1184" s="260"/>
      <c r="D1184" s="292" t="s">
        <v>582</v>
      </c>
      <c r="E1184" s="287">
        <v>22477406.079999998</v>
      </c>
      <c r="F1184" s="287">
        <v>31308233.359999999</v>
      </c>
      <c r="G1184" s="15"/>
      <c r="H1184" s="12"/>
      <c r="I1184" s="12"/>
    </row>
    <row r="1185" spans="1:9" s="258" customFormat="1" ht="15" customHeight="1">
      <c r="A1185" s="12"/>
      <c r="B1185" s="12"/>
      <c r="C1185" s="260"/>
      <c r="D1185" s="292" t="s">
        <v>583</v>
      </c>
      <c r="E1185" s="287">
        <v>10490544.210000001</v>
      </c>
      <c r="F1185" s="287">
        <v>10490544.210000001</v>
      </c>
      <c r="G1185" s="15"/>
      <c r="H1185" s="12"/>
      <c r="I1185" s="12"/>
    </row>
    <row r="1186" spans="1:9" s="258" customFormat="1" ht="15" customHeight="1">
      <c r="A1186" s="12"/>
      <c r="B1186" s="12"/>
      <c r="C1186" s="260"/>
      <c r="D1186" s="292" t="s">
        <v>584</v>
      </c>
      <c r="E1186" s="287">
        <v>3150000</v>
      </c>
      <c r="F1186" s="270">
        <v>0</v>
      </c>
      <c r="G1186" s="15"/>
      <c r="H1186" s="12"/>
      <c r="I1186" s="12"/>
    </row>
    <row r="1187" spans="1:9" s="258" customFormat="1" ht="15" customHeight="1">
      <c r="A1187" s="12"/>
      <c r="B1187" s="12"/>
      <c r="C1187" s="260"/>
      <c r="D1187" s="293" t="s">
        <v>585</v>
      </c>
      <c r="E1187" s="289">
        <v>896972644.75</v>
      </c>
      <c r="F1187" s="289">
        <v>881397757.65999997</v>
      </c>
      <c r="G1187" s="15"/>
      <c r="H1187" s="12"/>
      <c r="I1187" s="12"/>
    </row>
    <row r="1188" spans="1:9" s="258" customFormat="1" ht="15" customHeight="1">
      <c r="A1188" s="12"/>
      <c r="B1188" s="12"/>
      <c r="C1188" s="260"/>
      <c r="D1188" s="292" t="s">
        <v>586</v>
      </c>
      <c r="E1188" s="287">
        <v>97381887.090000004</v>
      </c>
      <c r="F1188" s="287">
        <v>150000000</v>
      </c>
      <c r="G1188" s="15"/>
      <c r="H1188" s="12"/>
      <c r="I1188" s="12"/>
    </row>
    <row r="1189" spans="1:9" s="258" customFormat="1" ht="15" customHeight="1">
      <c r="A1189" s="12"/>
      <c r="B1189" s="12"/>
      <c r="C1189" s="260"/>
      <c r="D1189" s="292" t="s">
        <v>587</v>
      </c>
      <c r="E1189" s="287">
        <v>646652757.65999997</v>
      </c>
      <c r="F1189" s="287">
        <v>626672757.65999997</v>
      </c>
      <c r="G1189" s="15"/>
      <c r="H1189" s="12"/>
      <c r="I1189" s="12"/>
    </row>
    <row r="1190" spans="1:9" s="258" customFormat="1" ht="15" customHeight="1">
      <c r="A1190" s="12"/>
      <c r="B1190" s="12"/>
      <c r="C1190" s="260"/>
      <c r="D1190" s="292" t="s">
        <v>588</v>
      </c>
      <c r="E1190" s="287">
        <v>14495000</v>
      </c>
      <c r="F1190" s="270">
        <v>0</v>
      </c>
      <c r="G1190" s="15"/>
      <c r="H1190" s="12"/>
      <c r="I1190" s="12"/>
    </row>
    <row r="1191" spans="1:9" s="258" customFormat="1" ht="15" customHeight="1">
      <c r="A1191" s="12"/>
      <c r="B1191" s="12"/>
      <c r="C1191" s="260"/>
      <c r="D1191" s="292" t="s">
        <v>589</v>
      </c>
      <c r="E1191" s="287">
        <v>138443000</v>
      </c>
      <c r="F1191" s="287">
        <v>104725000</v>
      </c>
      <c r="G1191" s="15"/>
      <c r="H1191" s="12"/>
      <c r="I1191" s="12"/>
    </row>
    <row r="1192" spans="1:9" s="258" customFormat="1" ht="15" customHeight="1">
      <c r="A1192" s="12"/>
      <c r="B1192" s="12"/>
      <c r="C1192" s="260"/>
      <c r="D1192" s="293" t="s">
        <v>590</v>
      </c>
      <c r="E1192" s="289">
        <v>2190826655.1799998</v>
      </c>
      <c r="F1192" s="289">
        <v>2157751655.1799998</v>
      </c>
      <c r="G1192" s="15"/>
      <c r="H1192" s="12"/>
      <c r="I1192" s="12"/>
    </row>
    <row r="1193" spans="1:9" s="258" customFormat="1" ht="15" customHeight="1">
      <c r="A1193" s="12"/>
      <c r="B1193" s="12"/>
      <c r="C1193" s="260"/>
      <c r="D1193" s="293" t="s">
        <v>591</v>
      </c>
      <c r="E1193" s="289">
        <v>2190826655.1799998</v>
      </c>
      <c r="F1193" s="289">
        <v>2028359655.1800001</v>
      </c>
      <c r="G1193" s="15"/>
      <c r="H1193" s="12"/>
      <c r="I1193" s="12"/>
    </row>
    <row r="1194" spans="1:9" s="258" customFormat="1" ht="15" customHeight="1">
      <c r="A1194" s="12"/>
      <c r="B1194" s="12"/>
      <c r="C1194" s="260"/>
      <c r="D1194" s="292" t="s">
        <v>592</v>
      </c>
      <c r="E1194" s="287">
        <v>2190826655.1799998</v>
      </c>
      <c r="F1194" s="287">
        <v>2028359655.1800001</v>
      </c>
      <c r="G1194" s="15"/>
      <c r="H1194" s="12"/>
      <c r="I1194" s="12"/>
    </row>
    <row r="1195" spans="1:9" s="258" customFormat="1" ht="15" customHeight="1">
      <c r="A1195" s="12"/>
      <c r="B1195" s="12"/>
      <c r="C1195" s="260"/>
      <c r="D1195" s="293" t="s">
        <v>593</v>
      </c>
      <c r="E1195" s="279">
        <v>0</v>
      </c>
      <c r="F1195" s="289">
        <v>129392000</v>
      </c>
      <c r="G1195" s="15"/>
      <c r="H1195" s="12"/>
      <c r="I1195" s="12"/>
    </row>
    <row r="1196" spans="1:9" s="258" customFormat="1" ht="15" customHeight="1">
      <c r="A1196" s="12"/>
      <c r="B1196" s="12"/>
      <c r="C1196" s="260"/>
      <c r="D1196" s="292" t="s">
        <v>594</v>
      </c>
      <c r="E1196" s="270">
        <v>0</v>
      </c>
      <c r="F1196" s="287">
        <v>129392000</v>
      </c>
      <c r="G1196" s="15"/>
      <c r="H1196" s="12"/>
      <c r="I1196" s="12"/>
    </row>
    <row r="1197" spans="1:9" s="258" customFormat="1" ht="15" customHeight="1">
      <c r="A1197" s="12"/>
      <c r="B1197" s="12"/>
      <c r="C1197" s="260"/>
      <c r="D1197" s="293" t="s">
        <v>595</v>
      </c>
      <c r="E1197" s="289">
        <v>100925469.18000001</v>
      </c>
      <c r="F1197" s="289">
        <v>100925469.18000001</v>
      </c>
      <c r="G1197" s="15"/>
      <c r="H1197" s="12"/>
      <c r="I1197" s="12"/>
    </row>
    <row r="1198" spans="1:9" s="258" customFormat="1" ht="15" customHeight="1">
      <c r="A1198" s="12"/>
      <c r="B1198" s="12"/>
      <c r="C1198" s="260"/>
      <c r="D1198" s="293" t="s">
        <v>596</v>
      </c>
      <c r="E1198" s="289">
        <v>99712269.180000007</v>
      </c>
      <c r="F1198" s="289">
        <v>100925469.18000001</v>
      </c>
      <c r="G1198" s="15"/>
      <c r="H1198" s="12"/>
      <c r="I1198" s="12"/>
    </row>
    <row r="1199" spans="1:9" s="258" customFormat="1" ht="15" customHeight="1">
      <c r="A1199" s="12"/>
      <c r="B1199" s="12"/>
      <c r="C1199" s="260"/>
      <c r="D1199" s="292" t="s">
        <v>596</v>
      </c>
      <c r="E1199" s="287">
        <v>99712269.180000007</v>
      </c>
      <c r="F1199" s="287">
        <v>100925469.18000001</v>
      </c>
      <c r="G1199" s="15"/>
      <c r="H1199" s="12"/>
      <c r="I1199" s="12"/>
    </row>
    <row r="1200" spans="1:9" s="258" customFormat="1" ht="15" customHeight="1">
      <c r="A1200" s="12"/>
      <c r="B1200" s="12"/>
      <c r="C1200" s="260"/>
      <c r="D1200" s="293" t="s">
        <v>597</v>
      </c>
      <c r="E1200" s="289">
        <v>1213200</v>
      </c>
      <c r="F1200" s="279">
        <v>0</v>
      </c>
      <c r="G1200" s="15"/>
      <c r="H1200" s="12"/>
      <c r="I1200" s="12"/>
    </row>
    <row r="1201" spans="1:9" s="258" customFormat="1" ht="15" customHeight="1">
      <c r="A1201" s="12"/>
      <c r="B1201" s="12"/>
      <c r="C1201" s="260"/>
      <c r="D1201" s="292" t="s">
        <v>598</v>
      </c>
      <c r="E1201" s="287">
        <v>1213200</v>
      </c>
      <c r="F1201" s="270">
        <v>0</v>
      </c>
      <c r="G1201" s="15"/>
      <c r="H1201" s="12"/>
      <c r="I1201" s="12"/>
    </row>
    <row r="1202" spans="1:9" s="258" customFormat="1" ht="15" customHeight="1">
      <c r="A1202" s="12"/>
      <c r="B1202" s="12"/>
      <c r="C1202" s="260"/>
      <c r="D1202" s="293" t="s">
        <v>599</v>
      </c>
      <c r="E1202" s="294">
        <v>-3408493592.8400002</v>
      </c>
      <c r="F1202" s="294">
        <v>-3300438621.6999998</v>
      </c>
      <c r="G1202" s="15"/>
      <c r="H1202" s="12"/>
      <c r="I1202" s="12"/>
    </row>
    <row r="1203" spans="1:9" s="258" customFormat="1" ht="15" customHeight="1">
      <c r="A1203" s="12"/>
      <c r="B1203" s="12"/>
      <c r="C1203" s="260"/>
      <c r="D1203" s="293" t="s">
        <v>600</v>
      </c>
      <c r="E1203" s="294">
        <v>-2536248310.7800002</v>
      </c>
      <c r="F1203" s="294">
        <v>-2472671372.7399998</v>
      </c>
      <c r="G1203" s="15"/>
      <c r="H1203" s="12"/>
      <c r="I1203" s="12"/>
    </row>
    <row r="1204" spans="1:9" s="258" customFormat="1" ht="15" customHeight="1">
      <c r="A1204" s="12"/>
      <c r="B1204" s="12"/>
      <c r="C1204" s="260"/>
      <c r="D1204" s="292" t="s">
        <v>601</v>
      </c>
      <c r="E1204" s="295">
        <v>-3500000</v>
      </c>
      <c r="F1204" s="295">
        <v>-3500000</v>
      </c>
      <c r="G1204" s="15"/>
      <c r="H1204" s="12"/>
      <c r="I1204" s="12"/>
    </row>
    <row r="1205" spans="1:9" s="258" customFormat="1" ht="31.5">
      <c r="A1205" s="12"/>
      <c r="B1205" s="12"/>
      <c r="C1205" s="260"/>
      <c r="D1205" s="296" t="s">
        <v>602</v>
      </c>
      <c r="E1205" s="295">
        <v>-962370940.53999996</v>
      </c>
      <c r="F1205" s="295">
        <v>-951726003.71000004</v>
      </c>
      <c r="G1205" s="15"/>
      <c r="H1205" s="12"/>
      <c r="I1205" s="12"/>
    </row>
    <row r="1206" spans="1:9" s="258" customFormat="1" ht="31.5">
      <c r="A1206" s="12"/>
      <c r="B1206" s="12"/>
      <c r="C1206" s="260"/>
      <c r="D1206" s="296" t="s">
        <v>603</v>
      </c>
      <c r="E1206" s="295">
        <v>-3721138.27</v>
      </c>
      <c r="F1206" s="295">
        <v>-1524504.63</v>
      </c>
      <c r="G1206" s="15"/>
      <c r="H1206" s="12"/>
      <c r="I1206" s="12"/>
    </row>
    <row r="1207" spans="1:9" s="258" customFormat="1" ht="15" customHeight="1">
      <c r="A1207" s="12"/>
      <c r="B1207" s="12"/>
      <c r="C1207" s="260"/>
      <c r="D1207" s="292" t="s">
        <v>604</v>
      </c>
      <c r="E1207" s="295">
        <v>-45114075.189999998</v>
      </c>
      <c r="F1207" s="295">
        <v>-41347441.549999997</v>
      </c>
      <c r="G1207" s="15"/>
      <c r="H1207" s="12"/>
      <c r="I1207" s="12"/>
    </row>
    <row r="1208" spans="1:9" s="258" customFormat="1" ht="15" customHeight="1">
      <c r="A1208" s="12"/>
      <c r="B1208" s="12"/>
      <c r="C1208" s="260"/>
      <c r="D1208" s="292" t="s">
        <v>605</v>
      </c>
      <c r="E1208" s="295">
        <v>-314758428.86000001</v>
      </c>
      <c r="F1208" s="295">
        <v>-302472278.48000002</v>
      </c>
      <c r="G1208" s="15"/>
      <c r="H1208" s="12"/>
      <c r="I1208" s="12"/>
    </row>
    <row r="1209" spans="1:9" s="258" customFormat="1" ht="15" customHeight="1">
      <c r="A1209" s="12"/>
      <c r="B1209" s="12"/>
      <c r="C1209" s="260"/>
      <c r="D1209" s="292" t="s">
        <v>606</v>
      </c>
      <c r="E1209" s="295">
        <v>-14666436.02</v>
      </c>
      <c r="F1209" s="295">
        <v>-4980936.0199999996</v>
      </c>
      <c r="G1209" s="15"/>
      <c r="H1209" s="12"/>
      <c r="I1209" s="12"/>
    </row>
    <row r="1210" spans="1:9" s="258" customFormat="1" ht="31.5">
      <c r="A1210" s="12"/>
      <c r="B1210" s="12"/>
      <c r="C1210" s="260"/>
      <c r="D1210" s="296" t="s">
        <v>607</v>
      </c>
      <c r="E1210" s="295">
        <v>-508857826.86000001</v>
      </c>
      <c r="F1210" s="295">
        <v>-491640743.12</v>
      </c>
      <c r="G1210" s="15"/>
      <c r="H1210" s="12"/>
      <c r="I1210" s="12"/>
    </row>
    <row r="1211" spans="1:9" s="258" customFormat="1" ht="15" customHeight="1">
      <c r="A1211" s="12"/>
      <c r="B1211" s="12"/>
      <c r="C1211" s="260"/>
      <c r="D1211" s="292" t="s">
        <v>608</v>
      </c>
      <c r="E1211" s="295">
        <v>-26521816.079999998</v>
      </c>
      <c r="F1211" s="295">
        <v>-32222203.359999999</v>
      </c>
      <c r="G1211" s="15"/>
      <c r="H1211" s="12"/>
      <c r="I1211" s="12"/>
    </row>
    <row r="1212" spans="1:9" s="258" customFormat="1" ht="15" customHeight="1">
      <c r="A1212" s="12"/>
      <c r="B1212" s="12"/>
      <c r="C1212" s="260"/>
      <c r="D1212" s="292" t="s">
        <v>609</v>
      </c>
      <c r="E1212" s="295">
        <v>-9478254.2100000009</v>
      </c>
      <c r="F1212" s="295">
        <v>-7645754.21</v>
      </c>
      <c r="G1212" s="15"/>
      <c r="H1212" s="12"/>
      <c r="I1212" s="12"/>
    </row>
    <row r="1213" spans="1:9" s="258" customFormat="1" ht="15" customHeight="1">
      <c r="A1213" s="12"/>
      <c r="B1213" s="12"/>
      <c r="C1213" s="260"/>
      <c r="D1213" s="292" t="s">
        <v>610</v>
      </c>
      <c r="E1213" s="295">
        <v>-647259394.75</v>
      </c>
      <c r="F1213" s="295">
        <v>-635611507.65999997</v>
      </c>
      <c r="G1213" s="15"/>
      <c r="H1213" s="12"/>
      <c r="I1213" s="12"/>
    </row>
    <row r="1214" spans="1:9" s="258" customFormat="1" ht="15" customHeight="1">
      <c r="A1214" s="12"/>
      <c r="B1214" s="12"/>
      <c r="C1214" s="260"/>
      <c r="D1214" s="293" t="s">
        <v>611</v>
      </c>
      <c r="E1214" s="294">
        <v>-872245282.05999994</v>
      </c>
      <c r="F1214" s="294">
        <v>-827767248.96000004</v>
      </c>
      <c r="G1214" s="15"/>
      <c r="H1214" s="12"/>
      <c r="I1214" s="12"/>
    </row>
    <row r="1215" spans="1:9" s="258" customFormat="1" ht="15" customHeight="1">
      <c r="A1215" s="12"/>
      <c r="B1215" s="12"/>
      <c r="C1215" s="260"/>
      <c r="D1215" s="292" t="s">
        <v>612</v>
      </c>
      <c r="E1215" s="295">
        <v>-872245282.05999994</v>
      </c>
      <c r="F1215" s="295">
        <v>-827767248.96000004</v>
      </c>
      <c r="G1215" s="15"/>
      <c r="H1215" s="12"/>
      <c r="I1215" s="12"/>
    </row>
    <row r="1216" spans="1:9" s="258" customFormat="1" ht="15" customHeight="1">
      <c r="A1216" s="12"/>
      <c r="B1216" s="12"/>
      <c r="C1216" s="260"/>
      <c r="D1216" s="293" t="s">
        <v>613</v>
      </c>
      <c r="E1216" s="297">
        <v>464006090.81999999</v>
      </c>
      <c r="F1216" s="298">
        <v>1262915839.1700001</v>
      </c>
      <c r="G1216" s="15"/>
      <c r="H1216" s="12"/>
      <c r="I1216" s="12"/>
    </row>
    <row r="1217" spans="1:9" s="258" customFormat="1" ht="15" customHeight="1">
      <c r="A1217" s="12"/>
      <c r="B1217" s="12"/>
      <c r="C1217" s="260"/>
      <c r="D1217" s="293" t="s">
        <v>614</v>
      </c>
      <c r="E1217" s="297">
        <v>7594753332.4499998</v>
      </c>
      <c r="F1217" s="298">
        <v>7594753332.4499998</v>
      </c>
      <c r="G1217" s="15"/>
      <c r="H1217" s="12"/>
      <c r="I1217" s="12"/>
    </row>
    <row r="1218" spans="1:9" s="258" customFormat="1" ht="15" customHeight="1">
      <c r="A1218" s="12"/>
      <c r="B1218" s="12"/>
      <c r="C1218" s="260"/>
      <c r="D1218" s="293" t="s">
        <v>614</v>
      </c>
      <c r="E1218" s="297">
        <v>7594753332.4499998</v>
      </c>
      <c r="F1218" s="298">
        <v>7594753332.4499998</v>
      </c>
      <c r="G1218" s="15"/>
      <c r="H1218" s="12"/>
      <c r="I1218" s="12"/>
    </row>
    <row r="1219" spans="1:9" s="258" customFormat="1" ht="15" customHeight="1">
      <c r="A1219" s="12"/>
      <c r="B1219" s="12"/>
      <c r="C1219" s="260"/>
      <c r="D1219" s="292" t="s">
        <v>615</v>
      </c>
      <c r="E1219" s="298">
        <v>7594753332.4499998</v>
      </c>
      <c r="F1219" s="298">
        <v>7594753332.4499998</v>
      </c>
      <c r="G1219" s="15"/>
      <c r="H1219" s="12"/>
      <c r="I1219" s="12"/>
    </row>
    <row r="1220" spans="1:9" s="258" customFormat="1" ht="15" customHeight="1">
      <c r="A1220" s="12"/>
      <c r="B1220" s="12"/>
      <c r="C1220" s="260"/>
      <c r="D1220" s="293" t="s">
        <v>616</v>
      </c>
      <c r="E1220" s="294">
        <v>-7130747241.6300001</v>
      </c>
      <c r="F1220" s="294">
        <v>-6331837493.2799997</v>
      </c>
      <c r="G1220" s="15"/>
      <c r="H1220" s="12"/>
      <c r="I1220" s="12"/>
    </row>
    <row r="1221" spans="1:9" s="258" customFormat="1" ht="15" customHeight="1">
      <c r="A1221" s="12"/>
      <c r="B1221" s="12"/>
      <c r="C1221" s="260"/>
      <c r="D1221" s="293" t="s">
        <v>616</v>
      </c>
      <c r="E1221" s="294">
        <v>-7130747241.6300001</v>
      </c>
      <c r="F1221" s="294">
        <v>-6331837493.2799997</v>
      </c>
      <c r="G1221" s="15"/>
      <c r="H1221" s="12"/>
      <c r="I1221" s="12"/>
    </row>
    <row r="1222" spans="1:9" s="258" customFormat="1" ht="15" customHeight="1">
      <c r="A1222" s="12"/>
      <c r="B1222" s="12"/>
      <c r="C1222" s="260"/>
      <c r="D1222" s="292" t="s">
        <v>617</v>
      </c>
      <c r="E1222" s="295">
        <v>-7130747241.6300001</v>
      </c>
      <c r="F1222" s="295">
        <v>-6331837493.2799997</v>
      </c>
      <c r="G1222" s="15"/>
      <c r="H1222" s="12"/>
      <c r="I1222" s="12"/>
    </row>
    <row r="1223" spans="1:9" s="258" customFormat="1" ht="15" customHeight="1">
      <c r="A1223" s="12"/>
      <c r="B1223" s="12"/>
      <c r="C1223" s="260"/>
      <c r="D1223" s="293" t="s">
        <v>618</v>
      </c>
      <c r="E1223" s="289">
        <v>84605563064.100006</v>
      </c>
      <c r="F1223" s="289">
        <v>1259672402946.27</v>
      </c>
      <c r="G1223" s="15"/>
      <c r="H1223" s="12"/>
      <c r="I1223" s="12"/>
    </row>
    <row r="1224" spans="1:9" s="258" customFormat="1" ht="15" customHeight="1">
      <c r="A1224" s="12"/>
      <c r="B1224" s="12"/>
      <c r="C1224" s="260"/>
      <c r="D1224" s="292"/>
      <c r="E1224" s="284"/>
      <c r="F1224" s="270"/>
      <c r="G1224" s="15"/>
      <c r="H1224" s="12"/>
      <c r="I1224" s="12"/>
    </row>
    <row r="1225" spans="1:9" s="258" customFormat="1" ht="15" customHeight="1">
      <c r="A1225" s="12"/>
      <c r="B1225" s="12"/>
      <c r="C1225" s="260"/>
      <c r="D1225" s="293" t="s">
        <v>619</v>
      </c>
      <c r="E1225" s="279">
        <v>0</v>
      </c>
      <c r="F1225" s="270">
        <v>0</v>
      </c>
      <c r="G1225" s="15"/>
      <c r="H1225" s="12"/>
      <c r="I1225" s="12"/>
    </row>
    <row r="1226" spans="1:9" s="258" customFormat="1" ht="15" customHeight="1">
      <c r="A1226" s="12"/>
      <c r="B1226" s="12"/>
      <c r="C1226" s="260"/>
      <c r="D1226" s="293" t="s">
        <v>620</v>
      </c>
      <c r="E1226" s="279">
        <v>0</v>
      </c>
      <c r="F1226" s="270">
        <v>0</v>
      </c>
      <c r="G1226" s="15"/>
      <c r="H1226" s="12"/>
      <c r="I1226" s="12"/>
    </row>
    <row r="1227" spans="1:9" s="258" customFormat="1" ht="15" customHeight="1">
      <c r="A1227" s="12"/>
      <c r="B1227" s="12"/>
      <c r="C1227" s="260"/>
      <c r="D1227" s="293" t="s">
        <v>621</v>
      </c>
      <c r="E1227" s="279">
        <v>0</v>
      </c>
      <c r="F1227" s="270">
        <v>0</v>
      </c>
      <c r="G1227" s="15"/>
      <c r="H1227" s="12"/>
      <c r="I1227" s="12"/>
    </row>
    <row r="1228" spans="1:9" s="258" customFormat="1" ht="15" customHeight="1">
      <c r="A1228" s="12"/>
      <c r="B1228" s="12"/>
      <c r="C1228" s="260"/>
      <c r="D1228" s="293" t="s">
        <v>622</v>
      </c>
      <c r="E1228" s="279">
        <v>0</v>
      </c>
      <c r="F1228" s="270">
        <v>0</v>
      </c>
      <c r="G1228" s="15"/>
      <c r="H1228" s="12"/>
      <c r="I1228" s="12"/>
    </row>
    <row r="1229" spans="1:9" s="258" customFormat="1" ht="15" customHeight="1">
      <c r="A1229" s="12"/>
      <c r="B1229" s="12"/>
      <c r="C1229" s="260"/>
      <c r="D1229" s="292" t="s">
        <v>623</v>
      </c>
      <c r="E1229" s="270">
        <v>0</v>
      </c>
      <c r="F1229" s="270">
        <v>0</v>
      </c>
      <c r="G1229" s="15"/>
      <c r="H1229" s="12"/>
      <c r="I1229" s="12"/>
    </row>
    <row r="1230" spans="1:9" s="258" customFormat="1" ht="15" customHeight="1">
      <c r="A1230" s="12"/>
      <c r="B1230" s="12"/>
      <c r="C1230" s="260"/>
      <c r="D1230" s="293" t="s">
        <v>624</v>
      </c>
      <c r="E1230" s="279">
        <v>0</v>
      </c>
      <c r="F1230" s="270">
        <v>0</v>
      </c>
      <c r="G1230" s="15"/>
      <c r="H1230" s="12"/>
      <c r="I1230" s="12"/>
    </row>
    <row r="1231" spans="1:9" s="258" customFormat="1" ht="15" customHeight="1">
      <c r="A1231" s="12"/>
      <c r="B1231" s="12"/>
      <c r="C1231" s="260"/>
      <c r="D1231" s="292"/>
      <c r="E1231" s="284"/>
      <c r="F1231" s="270"/>
      <c r="G1231" s="15"/>
      <c r="H1231" s="12"/>
      <c r="I1231" s="12"/>
    </row>
    <row r="1232" spans="1:9" s="258" customFormat="1" ht="15" customHeight="1">
      <c r="A1232" s="12"/>
      <c r="B1232" s="12"/>
      <c r="C1232" s="260"/>
      <c r="D1232" s="293" t="s">
        <v>625</v>
      </c>
      <c r="E1232" s="289">
        <v>84605563064.100006</v>
      </c>
      <c r="F1232" s="289">
        <v>1259672402946.27</v>
      </c>
      <c r="G1232" s="15"/>
      <c r="H1232" s="12"/>
      <c r="I1232" s="12"/>
    </row>
    <row r="1233" spans="1:9" s="258" customFormat="1" ht="15" customHeight="1">
      <c r="A1233" s="12"/>
      <c r="B1233" s="12"/>
      <c r="C1233" s="260"/>
      <c r="D1233" s="293" t="s">
        <v>625</v>
      </c>
      <c r="E1233" s="289">
        <v>84605563064.100006</v>
      </c>
      <c r="F1233" s="289">
        <v>1259672402946.27</v>
      </c>
      <c r="G1233" s="15"/>
      <c r="H1233" s="12"/>
      <c r="I1233" s="12"/>
    </row>
    <row r="1234" spans="1:9" s="258" customFormat="1" ht="15" customHeight="1">
      <c r="A1234" s="12"/>
      <c r="B1234" s="12"/>
      <c r="C1234" s="260"/>
      <c r="D1234" s="293" t="s">
        <v>626</v>
      </c>
      <c r="E1234" s="289">
        <v>1249878584769.77</v>
      </c>
      <c r="F1234" s="289">
        <v>1220730568022.3301</v>
      </c>
      <c r="G1234" s="15"/>
      <c r="H1234" s="12"/>
      <c r="I1234" s="12"/>
    </row>
    <row r="1235" spans="1:9" s="258" customFormat="1" ht="15" customHeight="1">
      <c r="A1235" s="12"/>
      <c r="B1235" s="12"/>
      <c r="C1235" s="260"/>
      <c r="D1235" s="293" t="s">
        <v>626</v>
      </c>
      <c r="E1235" s="289">
        <v>1259672402946.27</v>
      </c>
      <c r="F1235" s="289">
        <v>1228732233975.6899</v>
      </c>
      <c r="G1235" s="15"/>
      <c r="H1235" s="12"/>
      <c r="I1235" s="12"/>
    </row>
    <row r="1236" spans="1:9" s="258" customFormat="1" ht="15" customHeight="1">
      <c r="A1236" s="12"/>
      <c r="B1236" s="12"/>
      <c r="C1236" s="260"/>
      <c r="D1236" s="292" t="s">
        <v>626</v>
      </c>
      <c r="E1236" s="287">
        <v>1259672402946.27</v>
      </c>
      <c r="F1236" s="287">
        <v>1228732233975.6899</v>
      </c>
      <c r="G1236" s="15"/>
      <c r="H1236" s="12"/>
      <c r="I1236" s="12"/>
    </row>
    <row r="1237" spans="1:9" s="258" customFormat="1" ht="15" customHeight="1">
      <c r="A1237" s="12"/>
      <c r="B1237" s="12"/>
      <c r="C1237" s="260"/>
      <c r="D1237" s="293" t="s">
        <v>627</v>
      </c>
      <c r="E1237" s="279">
        <v>-9793818176.5</v>
      </c>
      <c r="F1237" s="279">
        <v>-8001665953.3599997</v>
      </c>
      <c r="G1237" s="15"/>
      <c r="H1237" s="12"/>
      <c r="I1237" s="12"/>
    </row>
    <row r="1238" spans="1:9" s="258" customFormat="1" ht="15" customHeight="1">
      <c r="A1238" s="12"/>
      <c r="B1238" s="12"/>
      <c r="C1238" s="260"/>
      <c r="D1238" s="292" t="s">
        <v>627</v>
      </c>
      <c r="E1238" s="270">
        <v>-9793818176.5</v>
      </c>
      <c r="F1238" s="270">
        <v>-8001665953.3599997</v>
      </c>
      <c r="G1238" s="15"/>
      <c r="H1238" s="12"/>
      <c r="I1238" s="12"/>
    </row>
    <row r="1239" spans="1:9" s="258" customFormat="1" ht="15" customHeight="1">
      <c r="A1239" s="12"/>
      <c r="B1239" s="12"/>
      <c r="C1239" s="260"/>
      <c r="D1239" s="293" t="s">
        <v>628</v>
      </c>
      <c r="E1239" s="289">
        <v>10716581403</v>
      </c>
      <c r="F1239" s="289">
        <v>40537281918</v>
      </c>
      <c r="G1239" s="15"/>
      <c r="H1239" s="12"/>
      <c r="I1239" s="12"/>
    </row>
    <row r="1240" spans="1:9" s="258" customFormat="1" ht="15" customHeight="1">
      <c r="A1240" s="12"/>
      <c r="B1240" s="12"/>
      <c r="C1240" s="260"/>
      <c r="D1240" s="293" t="s">
        <v>629</v>
      </c>
      <c r="E1240" s="289">
        <v>10716581403</v>
      </c>
      <c r="F1240" s="289">
        <v>40537281918</v>
      </c>
      <c r="G1240" s="15"/>
      <c r="H1240" s="12"/>
      <c r="I1240" s="12"/>
    </row>
    <row r="1241" spans="1:9" s="258" customFormat="1" ht="15" customHeight="1">
      <c r="A1241" s="12"/>
      <c r="B1241" s="12"/>
      <c r="C1241" s="260"/>
      <c r="D1241" s="292" t="s">
        <v>629</v>
      </c>
      <c r="E1241" s="287">
        <v>10716581403</v>
      </c>
      <c r="F1241" s="287">
        <v>40537281918</v>
      </c>
      <c r="G1241" s="15"/>
      <c r="H1241" s="12"/>
      <c r="I1241" s="12"/>
    </row>
    <row r="1242" spans="1:9" s="258" customFormat="1" ht="15" customHeight="1">
      <c r="A1242" s="12"/>
      <c r="B1242" s="12"/>
      <c r="C1242" s="260"/>
      <c r="D1242" s="293" t="s">
        <v>630</v>
      </c>
      <c r="E1242" s="279">
        <v>-1175989603108.6699</v>
      </c>
      <c r="F1242" s="279">
        <v>-1595446994.0599999</v>
      </c>
      <c r="G1242" s="15"/>
      <c r="H1242" s="12"/>
      <c r="I1242" s="12"/>
    </row>
    <row r="1243" spans="1:9" s="258" customFormat="1" ht="15" customHeight="1">
      <c r="A1243" s="12"/>
      <c r="B1243" s="12"/>
      <c r="C1243" s="260"/>
      <c r="D1243" s="293" t="s">
        <v>630</v>
      </c>
      <c r="E1243" s="279">
        <v>-1175989603108.6699</v>
      </c>
      <c r="F1243" s="279">
        <v>-1595446994.0599999</v>
      </c>
      <c r="G1243" s="15"/>
      <c r="H1243" s="12"/>
      <c r="I1243" s="12"/>
    </row>
    <row r="1244" spans="1:9" s="258" customFormat="1" ht="15" customHeight="1">
      <c r="A1244" s="12"/>
      <c r="B1244" s="12"/>
      <c r="C1244" s="260"/>
      <c r="D1244" s="292" t="s">
        <v>631</v>
      </c>
      <c r="E1244" s="270">
        <v>-1176203018522.6799</v>
      </c>
      <c r="F1244" s="270">
        <v>-979012938.41999996</v>
      </c>
      <c r="G1244" s="15"/>
      <c r="H1244" s="12"/>
      <c r="I1244" s="12"/>
    </row>
    <row r="1245" spans="1:9" s="258" customFormat="1" ht="15" customHeight="1">
      <c r="A1245" s="12"/>
      <c r="B1245" s="12"/>
      <c r="C1245" s="260"/>
      <c r="D1245" s="292" t="s">
        <v>632</v>
      </c>
      <c r="E1245" s="270">
        <v>213415414.00999999</v>
      </c>
      <c r="F1245" s="287">
        <v>293698.8</v>
      </c>
      <c r="G1245" s="15"/>
      <c r="H1245" s="12"/>
      <c r="I1245" s="12"/>
    </row>
    <row r="1246" spans="1:9" s="258" customFormat="1" ht="15" customHeight="1">
      <c r="A1246" s="12"/>
      <c r="B1246" s="12"/>
      <c r="C1246" s="260"/>
      <c r="D1246" s="292" t="s">
        <v>633</v>
      </c>
      <c r="E1246" s="270">
        <v>0</v>
      </c>
      <c r="F1246" s="270">
        <v>-616727754.44000006</v>
      </c>
      <c r="G1246" s="15"/>
      <c r="H1246" s="12"/>
      <c r="I1246" s="12"/>
    </row>
    <row r="1247" spans="1:9" s="258" customFormat="1" ht="15" customHeight="1">
      <c r="A1247" s="12"/>
      <c r="B1247" s="12"/>
      <c r="C1247" s="260"/>
      <c r="D1247" s="293" t="s">
        <v>634</v>
      </c>
      <c r="E1247" s="289">
        <v>84605563064.100006</v>
      </c>
      <c r="F1247" s="289">
        <v>1259672402946.27</v>
      </c>
      <c r="G1247" s="15"/>
      <c r="H1247" s="12"/>
      <c r="I1247" s="12"/>
    </row>
    <row r="1248" spans="1:9" s="258" customFormat="1" ht="15" customHeight="1">
      <c r="A1248" s="12"/>
      <c r="B1248" s="12"/>
      <c r="C1248" s="260"/>
      <c r="D1248" s="293" t="s">
        <v>635</v>
      </c>
      <c r="E1248" s="289">
        <v>84605563064.100006</v>
      </c>
      <c r="F1248" s="299">
        <v>1259672402946.27</v>
      </c>
      <c r="G1248" s="15"/>
      <c r="H1248" s="12"/>
      <c r="I1248" s="12"/>
    </row>
    <row r="1249" spans="1:14" s="258" customFormat="1" ht="15" customHeight="1">
      <c r="A1249" s="12"/>
      <c r="B1249" s="12"/>
      <c r="C1249" s="12"/>
      <c r="D1249" s="1"/>
      <c r="E1249" s="256"/>
      <c r="F1249" s="257"/>
      <c r="G1249" s="15"/>
      <c r="H1249" s="12"/>
      <c r="I1249" s="12"/>
    </row>
    <row r="1250" spans="1:14" s="12" customFormat="1">
      <c r="D1250" s="1"/>
      <c r="E1250" s="256"/>
      <c r="F1250" s="257"/>
      <c r="G1250" s="15"/>
    </row>
    <row r="1251" spans="1:14" s="12" customFormat="1">
      <c r="C1251" s="1" t="s">
        <v>320</v>
      </c>
      <c r="D1251" s="1"/>
      <c r="E1251" s="256"/>
      <c r="F1251" s="257"/>
      <c r="G1251" s="15"/>
    </row>
    <row r="1252" spans="1:14" s="12" customFormat="1">
      <c r="A1252" s="258"/>
      <c r="B1252" s="258"/>
      <c r="C1252" s="259" t="s">
        <v>636</v>
      </c>
      <c r="D1252" s="259"/>
      <c r="E1252" s="259"/>
      <c r="F1252" s="259"/>
      <c r="G1252" s="259"/>
      <c r="H1252" s="259"/>
      <c r="I1252" s="258"/>
    </row>
    <row r="1253" spans="1:14" s="12" customFormat="1">
      <c r="E1253" s="13"/>
      <c r="F1253" s="14"/>
      <c r="G1253" s="15"/>
    </row>
    <row r="1254" spans="1:14" s="12" customFormat="1" ht="31.5">
      <c r="B1254" s="12" t="s">
        <v>637</v>
      </c>
      <c r="C1254" s="260" t="s">
        <v>638</v>
      </c>
      <c r="D1254" s="260"/>
      <c r="E1254" s="288" t="s">
        <v>544</v>
      </c>
      <c r="F1254" s="300" t="s">
        <v>545</v>
      </c>
      <c r="G1254" s="15"/>
    </row>
    <row r="1255" spans="1:14" s="258" customFormat="1">
      <c r="A1255" s="12"/>
      <c r="B1255" s="12"/>
      <c r="C1255" s="260"/>
      <c r="D1255" s="260" t="s">
        <v>619</v>
      </c>
      <c r="E1255" s="279">
        <v>0</v>
      </c>
      <c r="F1255" s="270">
        <v>0</v>
      </c>
      <c r="G1255" s="15"/>
      <c r="H1255" s="12"/>
      <c r="I1255" s="12"/>
      <c r="J1255" s="1"/>
      <c r="K1255" s="1"/>
      <c r="L1255" s="1"/>
      <c r="M1255" s="1"/>
      <c r="N1255" s="1"/>
    </row>
    <row r="1256" spans="1:14" s="258" customFormat="1">
      <c r="A1256" s="12"/>
      <c r="B1256" s="12"/>
      <c r="C1256" s="260"/>
      <c r="D1256" s="260" t="s">
        <v>620</v>
      </c>
      <c r="E1256" s="279">
        <v>0</v>
      </c>
      <c r="F1256" s="270">
        <v>0</v>
      </c>
      <c r="G1256" s="15"/>
      <c r="H1256" s="12"/>
      <c r="I1256" s="12"/>
      <c r="J1256" s="1"/>
      <c r="K1256" s="1"/>
      <c r="L1256" s="1"/>
      <c r="M1256" s="1"/>
      <c r="N1256" s="1"/>
    </row>
    <row r="1257" spans="1:14" s="258" customFormat="1">
      <c r="A1257" s="12"/>
      <c r="B1257" s="12"/>
      <c r="C1257" s="260"/>
      <c r="D1257" s="260" t="s">
        <v>621</v>
      </c>
      <c r="E1257" s="279">
        <v>0</v>
      </c>
      <c r="F1257" s="270">
        <v>0</v>
      </c>
      <c r="G1257" s="15"/>
      <c r="H1257" s="12"/>
      <c r="I1257" s="12"/>
      <c r="J1257" s="1"/>
      <c r="K1257" s="1"/>
      <c r="L1257" s="1"/>
      <c r="M1257" s="1"/>
      <c r="N1257" s="1"/>
    </row>
    <row r="1258" spans="1:14" s="258" customFormat="1">
      <c r="A1258" s="12"/>
      <c r="B1258" s="12"/>
      <c r="C1258" s="260"/>
      <c r="D1258" s="260" t="s">
        <v>622</v>
      </c>
      <c r="E1258" s="279">
        <v>0</v>
      </c>
      <c r="F1258" s="270">
        <v>0</v>
      </c>
      <c r="G1258" s="15"/>
      <c r="H1258" s="12"/>
      <c r="I1258" s="12"/>
      <c r="J1258" s="1"/>
      <c r="K1258" s="1"/>
      <c r="L1258" s="1"/>
      <c r="M1258" s="1"/>
      <c r="N1258" s="1"/>
    </row>
    <row r="1259" spans="1:14" s="258" customFormat="1">
      <c r="A1259" s="12"/>
      <c r="B1259" s="12"/>
      <c r="C1259" s="260"/>
      <c r="D1259" s="290" t="s">
        <v>623</v>
      </c>
      <c r="E1259" s="270">
        <v>0</v>
      </c>
      <c r="F1259" s="270">
        <v>0</v>
      </c>
      <c r="G1259" s="15"/>
      <c r="H1259" s="12"/>
      <c r="I1259" s="12"/>
      <c r="J1259" s="1"/>
      <c r="K1259" s="1"/>
      <c r="L1259" s="1"/>
      <c r="M1259" s="1"/>
      <c r="N1259" s="1"/>
    </row>
    <row r="1260" spans="1:14" s="258" customFormat="1">
      <c r="A1260" s="12"/>
      <c r="B1260" s="12"/>
      <c r="C1260" s="260"/>
      <c r="D1260" s="290" t="s">
        <v>624</v>
      </c>
      <c r="E1260" s="270">
        <v>0</v>
      </c>
      <c r="F1260" s="270">
        <v>0</v>
      </c>
      <c r="G1260" s="15"/>
      <c r="H1260" s="12"/>
      <c r="I1260" s="12"/>
      <c r="J1260" s="1"/>
      <c r="K1260" s="1"/>
      <c r="L1260" s="1"/>
      <c r="M1260" s="1"/>
      <c r="N1260" s="1"/>
    </row>
    <row r="1261" spans="1:14" s="258" customFormat="1">
      <c r="A1261" s="12"/>
      <c r="B1261" s="12"/>
      <c r="C1261" s="12"/>
      <c r="D1261" s="1"/>
      <c r="E1261" s="257"/>
      <c r="F1261" s="257"/>
      <c r="G1261" s="15"/>
      <c r="H1261" s="12"/>
      <c r="I1261" s="12"/>
      <c r="J1261" s="1"/>
      <c r="K1261" s="1"/>
      <c r="L1261" s="1"/>
      <c r="M1261" s="1"/>
      <c r="N1261" s="1"/>
    </row>
    <row r="1262" spans="1:14" s="258" customFormat="1">
      <c r="A1262" s="12"/>
      <c r="B1262" s="12"/>
      <c r="C1262" s="12"/>
      <c r="D1262" s="1"/>
      <c r="E1262" s="256"/>
      <c r="F1262" s="257"/>
      <c r="G1262" s="15"/>
      <c r="H1262" s="12"/>
      <c r="I1262" s="12"/>
      <c r="J1262" s="1"/>
      <c r="K1262" s="1"/>
      <c r="L1262" s="1"/>
      <c r="M1262" s="1"/>
      <c r="N1262" s="1"/>
    </row>
    <row r="1263" spans="1:14" s="258" customFormat="1">
      <c r="A1263" s="12"/>
      <c r="B1263" s="12"/>
      <c r="C1263" s="12"/>
      <c r="D1263" s="1"/>
      <c r="E1263" s="256"/>
      <c r="F1263" s="257"/>
      <c r="G1263" s="15"/>
      <c r="H1263" s="12"/>
      <c r="I1263" s="12"/>
      <c r="J1263" s="1"/>
      <c r="K1263" s="1"/>
      <c r="L1263" s="1"/>
      <c r="M1263" s="1"/>
      <c r="N1263" s="1"/>
    </row>
    <row r="1264" spans="1:14" s="12" customFormat="1">
      <c r="D1264" s="1"/>
      <c r="E1264" s="256"/>
      <c r="F1264" s="257"/>
      <c r="G1264" s="15"/>
    </row>
    <row r="1265" spans="1:9" s="12" customFormat="1">
      <c r="C1265" s="1" t="s">
        <v>320</v>
      </c>
      <c r="D1265" s="1"/>
      <c r="E1265" s="256"/>
      <c r="F1265" s="257"/>
      <c r="G1265" s="15"/>
    </row>
    <row r="1266" spans="1:9" s="12" customFormat="1">
      <c r="A1266" s="258"/>
      <c r="B1266" s="258"/>
      <c r="C1266" s="259" t="s">
        <v>639</v>
      </c>
      <c r="D1266" s="259"/>
      <c r="E1266" s="259"/>
      <c r="F1266" s="259"/>
      <c r="G1266" s="259"/>
      <c r="H1266" s="259"/>
      <c r="I1266" s="258"/>
    </row>
    <row r="1267" spans="1:9" s="12" customFormat="1">
      <c r="A1267" s="301"/>
      <c r="B1267" s="301"/>
      <c r="C1267" s="302"/>
      <c r="D1267" s="302"/>
      <c r="E1267" s="303"/>
      <c r="F1267" s="304"/>
      <c r="G1267" s="305"/>
      <c r="H1267" s="302"/>
      <c r="I1267" s="301"/>
    </row>
    <row r="1268" spans="1:9" s="12" customFormat="1" ht="28.5" customHeight="1">
      <c r="B1268" s="12" t="s">
        <v>640</v>
      </c>
      <c r="C1268" s="260" t="s">
        <v>626</v>
      </c>
      <c r="D1268" s="260"/>
      <c r="E1268" s="288" t="s">
        <v>544</v>
      </c>
      <c r="F1268" s="288" t="s">
        <v>545</v>
      </c>
      <c r="G1268" s="15"/>
    </row>
    <row r="1269" spans="1:9" s="12" customFormat="1">
      <c r="C1269" s="260"/>
      <c r="D1269" s="283" t="s">
        <v>641</v>
      </c>
      <c r="E1269" s="306" t="s">
        <v>642</v>
      </c>
      <c r="F1269" s="306" t="s">
        <v>642</v>
      </c>
      <c r="G1269" s="15"/>
    </row>
    <row r="1270" spans="1:9" s="12" customFormat="1">
      <c r="C1270" s="260"/>
      <c r="D1270" s="283" t="s">
        <v>629</v>
      </c>
      <c r="E1270" s="278">
        <v>10716581403</v>
      </c>
      <c r="F1270" s="307">
        <v>0</v>
      </c>
      <c r="G1270" s="15"/>
    </row>
    <row r="1271" spans="1:9" s="12" customFormat="1">
      <c r="C1271" s="260"/>
      <c r="D1271" s="283" t="s">
        <v>627</v>
      </c>
      <c r="E1271" s="278">
        <v>-9793818176.5</v>
      </c>
      <c r="F1271" s="307">
        <v>0</v>
      </c>
      <c r="G1271" s="15"/>
    </row>
    <row r="1272" spans="1:9" s="12" customFormat="1">
      <c r="C1272" s="260"/>
      <c r="D1272" s="283" t="s">
        <v>631</v>
      </c>
      <c r="E1272" s="308">
        <v>-1176203018522.6799</v>
      </c>
      <c r="F1272" s="307">
        <v>0</v>
      </c>
      <c r="G1272" s="15"/>
    </row>
    <row r="1273" spans="1:9" s="12" customFormat="1">
      <c r="C1273" s="260"/>
      <c r="D1273" s="283" t="s">
        <v>632</v>
      </c>
      <c r="E1273" s="278">
        <v>213415414.00999999</v>
      </c>
      <c r="F1273" s="307">
        <v>0</v>
      </c>
      <c r="G1273" s="15"/>
    </row>
    <row r="1274" spans="1:9" s="12" customFormat="1" ht="31.5">
      <c r="C1274" s="260"/>
      <c r="D1274" s="283" t="s">
        <v>643</v>
      </c>
      <c r="E1274" s="307">
        <v>0</v>
      </c>
      <c r="F1274" s="307">
        <v>0</v>
      </c>
      <c r="G1274" s="15"/>
    </row>
    <row r="1275" spans="1:9" s="12" customFormat="1">
      <c r="C1275" s="260"/>
      <c r="D1275" s="283" t="s">
        <v>644</v>
      </c>
      <c r="E1275" s="278">
        <v>84605563064.100006</v>
      </c>
      <c r="F1275" s="306" t="s">
        <v>642</v>
      </c>
      <c r="G1275" s="15"/>
    </row>
    <row r="1276" spans="1:9" s="12" customFormat="1">
      <c r="D1276" s="1"/>
      <c r="E1276" s="256"/>
      <c r="F1276" s="257"/>
      <c r="G1276" s="15"/>
    </row>
    <row r="1277" spans="1:9" s="12" customFormat="1">
      <c r="C1277" s="1" t="s">
        <v>320</v>
      </c>
      <c r="D1277" s="1"/>
      <c r="E1277" s="256"/>
      <c r="F1277" s="257"/>
      <c r="G1277" s="15"/>
    </row>
    <row r="1278" spans="1:9" s="12" customFormat="1">
      <c r="A1278" s="258"/>
      <c r="B1278" s="258"/>
      <c r="C1278" s="259" t="s">
        <v>645</v>
      </c>
      <c r="D1278" s="259"/>
      <c r="E1278" s="259"/>
      <c r="F1278" s="259"/>
      <c r="G1278" s="259"/>
      <c r="H1278" s="259"/>
      <c r="I1278" s="258"/>
    </row>
    <row r="1279" spans="1:9" s="12" customFormat="1">
      <c r="A1279" s="1"/>
      <c r="B1279" s="1"/>
      <c r="C1279" s="1"/>
      <c r="D1279" s="1"/>
      <c r="E1279" s="13"/>
      <c r="F1279" s="14"/>
      <c r="G1279" s="15"/>
    </row>
    <row r="1280" spans="1:9" s="12" customFormat="1">
      <c r="A1280" s="309"/>
      <c r="B1280" s="310"/>
      <c r="C1280" s="310"/>
      <c r="D1280" s="310"/>
      <c r="E1280" s="310"/>
      <c r="F1280" s="310"/>
      <c r="G1280" s="310"/>
      <c r="H1280" s="310"/>
      <c r="I1280" s="247"/>
    </row>
    <row r="1281" spans="1:9" s="258" customFormat="1">
      <c r="A1281" s="1"/>
      <c r="B1281" s="1"/>
      <c r="C1281" s="1"/>
      <c r="D1281" s="1"/>
      <c r="E1281" s="13"/>
      <c r="F1281" s="14"/>
      <c r="G1281" s="15"/>
      <c r="H1281" s="12"/>
      <c r="I1281" s="12"/>
    </row>
    <row r="1282" spans="1:9" s="12" customFormat="1">
      <c r="A1282" s="1"/>
      <c r="B1282" s="1"/>
      <c r="C1282" s="1"/>
      <c r="D1282" s="1"/>
      <c r="E1282" s="13"/>
      <c r="F1282" s="14"/>
      <c r="G1282" s="15"/>
    </row>
    <row r="1283" spans="1:9" s="247" customFormat="1">
      <c r="A1283" s="10" t="s">
        <v>646</v>
      </c>
      <c r="B1283" s="10"/>
      <c r="C1283" s="10"/>
      <c r="D1283" s="10"/>
      <c r="E1283" s="10"/>
      <c r="F1283" s="10"/>
      <c r="G1283" s="10"/>
      <c r="H1283" s="10"/>
      <c r="I1283" s="10"/>
    </row>
    <row r="1284" spans="1:9" s="12" customFormat="1">
      <c r="A1284" s="10" t="s">
        <v>647</v>
      </c>
      <c r="B1284" s="10"/>
      <c r="C1284" s="10"/>
      <c r="D1284" s="10"/>
      <c r="E1284" s="10"/>
      <c r="F1284" s="10"/>
      <c r="G1284" s="10"/>
      <c r="H1284" s="10"/>
      <c r="I1284" s="10"/>
    </row>
    <row r="1285" spans="1:9" s="12" customFormat="1">
      <c r="A1285" s="311"/>
      <c r="B1285" s="59"/>
      <c r="C1285" s="311"/>
      <c r="D1285" s="311"/>
      <c r="E1285" s="312"/>
      <c r="F1285" s="14"/>
      <c r="G1285" s="313"/>
      <c r="H1285" s="311"/>
      <c r="I1285" s="311"/>
    </row>
    <row r="1286" spans="1:9" s="12" customFormat="1">
      <c r="A1286" s="180" t="s">
        <v>648</v>
      </c>
      <c r="B1286" s="180" t="s">
        <v>649</v>
      </c>
      <c r="C1286" s="247"/>
      <c r="D1286" s="247"/>
      <c r="E1286" s="248"/>
      <c r="F1286" s="249"/>
      <c r="G1286" s="250"/>
      <c r="H1286" s="247"/>
      <c r="I1286" s="247"/>
    </row>
    <row r="1287" spans="1:9" s="12" customFormat="1">
      <c r="A1287" s="180"/>
      <c r="B1287" s="180"/>
      <c r="C1287" s="247"/>
      <c r="D1287" s="247"/>
      <c r="E1287" s="248"/>
      <c r="F1287" s="249"/>
      <c r="G1287" s="250"/>
      <c r="H1287" s="247"/>
      <c r="I1287" s="247"/>
    </row>
    <row r="1288" spans="1:9" s="12" customFormat="1">
      <c r="A1288" s="180"/>
      <c r="B1288" s="180"/>
      <c r="C1288" s="247"/>
      <c r="D1288" s="247"/>
      <c r="E1288" s="248"/>
      <c r="F1288" s="249"/>
      <c r="G1288" s="250"/>
      <c r="H1288" s="247"/>
      <c r="I1288" s="247"/>
    </row>
    <row r="1289" spans="1:9" s="12" customFormat="1">
      <c r="A1289" s="180"/>
      <c r="B1289" s="180"/>
      <c r="C1289" s="247"/>
      <c r="D1289" s="247"/>
      <c r="E1289" s="248"/>
      <c r="F1289" s="249"/>
      <c r="G1289" s="250"/>
      <c r="H1289" s="247"/>
      <c r="I1289" s="247"/>
    </row>
    <row r="1290" spans="1:9" s="12" customFormat="1">
      <c r="A1290" s="180"/>
      <c r="B1290" s="180"/>
      <c r="C1290" s="247"/>
      <c r="D1290" s="247"/>
      <c r="E1290" s="248"/>
      <c r="F1290" s="249"/>
      <c r="G1290" s="250"/>
      <c r="H1290" s="247"/>
      <c r="I1290" s="247"/>
    </row>
    <row r="1291" spans="1:9" s="12" customFormat="1">
      <c r="A1291" s="180"/>
      <c r="B1291" s="180"/>
      <c r="C1291" s="247"/>
      <c r="D1291" s="247"/>
      <c r="E1291" s="248"/>
      <c r="F1291" s="249"/>
      <c r="G1291" s="250"/>
      <c r="H1291" s="247"/>
      <c r="I1291" s="247"/>
    </row>
    <row r="1292" spans="1:9" s="12" customFormat="1">
      <c r="A1292" s="180"/>
      <c r="B1292" s="180"/>
      <c r="C1292" s="247"/>
      <c r="D1292" s="247"/>
      <c r="E1292" s="248"/>
      <c r="F1292" s="249"/>
      <c r="G1292" s="250"/>
      <c r="H1292" s="247"/>
      <c r="I1292" s="247"/>
    </row>
    <row r="1293" spans="1:9" s="12" customFormat="1">
      <c r="A1293" s="180"/>
      <c r="B1293" s="180"/>
      <c r="C1293" s="247"/>
      <c r="D1293" s="247"/>
      <c r="E1293" s="248"/>
      <c r="F1293" s="249"/>
      <c r="G1293" s="250"/>
      <c r="H1293" s="247"/>
      <c r="I1293" s="247"/>
    </row>
    <row r="1294" spans="1:9" s="12" customFormat="1">
      <c r="A1294" s="180"/>
      <c r="B1294" s="180"/>
      <c r="C1294" s="247"/>
      <c r="D1294" s="247"/>
      <c r="E1294" s="248"/>
      <c r="F1294" s="249"/>
      <c r="G1294" s="250"/>
      <c r="H1294" s="247"/>
      <c r="I1294" s="247"/>
    </row>
    <row r="1295" spans="1:9" s="12" customFormat="1">
      <c r="A1295" s="180"/>
      <c r="B1295" s="180"/>
      <c r="C1295" s="247"/>
      <c r="D1295" s="247"/>
      <c r="E1295" s="248"/>
      <c r="F1295" s="249"/>
      <c r="G1295" s="250"/>
      <c r="H1295" s="247"/>
      <c r="I1295" s="247"/>
    </row>
    <row r="1296" spans="1:9" s="12" customFormat="1">
      <c r="A1296" s="180"/>
      <c r="B1296" s="180"/>
      <c r="C1296" s="247"/>
      <c r="D1296" s="247"/>
      <c r="E1296" s="248"/>
      <c r="F1296" s="249"/>
      <c r="G1296" s="250"/>
      <c r="H1296" s="247"/>
      <c r="I1296" s="247"/>
    </row>
    <row r="1297" spans="1:10" s="12" customFormat="1">
      <c r="A1297" s="180"/>
      <c r="B1297" s="180"/>
      <c r="C1297" s="247"/>
      <c r="D1297" s="247"/>
      <c r="E1297" s="248"/>
      <c r="F1297" s="249"/>
      <c r="G1297" s="250"/>
      <c r="H1297" s="247"/>
      <c r="I1297" s="247"/>
    </row>
    <row r="1298" spans="1:10" s="12" customFormat="1">
      <c r="A1298" s="180"/>
      <c r="B1298" s="180"/>
      <c r="C1298" s="247"/>
      <c r="D1298" s="247"/>
      <c r="E1298" s="248"/>
      <c r="F1298" s="249"/>
      <c r="G1298" s="250"/>
      <c r="H1298" s="247"/>
      <c r="I1298" s="247"/>
    </row>
    <row r="1299" spans="1:10" s="12" customFormat="1">
      <c r="A1299" s="180"/>
      <c r="B1299" s="180"/>
      <c r="C1299" s="247"/>
      <c r="D1299" s="247"/>
      <c r="E1299" s="248"/>
      <c r="F1299" s="249"/>
      <c r="G1299" s="250"/>
      <c r="H1299" s="247"/>
      <c r="I1299" s="247"/>
    </row>
    <row r="1300" spans="1:10" s="12" customFormat="1">
      <c r="A1300" s="180"/>
      <c r="B1300" s="180"/>
      <c r="C1300" s="247"/>
      <c r="D1300" s="247"/>
      <c r="E1300" s="248"/>
      <c r="F1300" s="249"/>
      <c r="G1300" s="250"/>
      <c r="H1300" s="247"/>
      <c r="I1300" s="247"/>
    </row>
    <row r="1301" spans="1:10" s="12" customFormat="1">
      <c r="A1301" s="180"/>
      <c r="B1301" s="180"/>
      <c r="C1301" s="247"/>
      <c r="D1301" s="247"/>
      <c r="E1301" s="248"/>
      <c r="F1301" s="249"/>
      <c r="G1301" s="250"/>
      <c r="H1301" s="247"/>
      <c r="I1301" s="247"/>
    </row>
    <row r="1302" spans="1:10" s="12" customFormat="1">
      <c r="A1302" s="180"/>
      <c r="B1302" s="180"/>
      <c r="C1302" s="247"/>
      <c r="D1302" s="247"/>
      <c r="E1302" s="248"/>
      <c r="F1302" s="249"/>
      <c r="G1302" s="250"/>
      <c r="H1302" s="247"/>
      <c r="I1302" s="247"/>
    </row>
    <row r="1303" spans="1:10" s="12" customFormat="1">
      <c r="A1303" s="180"/>
      <c r="B1303" s="180"/>
      <c r="C1303" s="247"/>
      <c r="D1303" s="247"/>
      <c r="E1303" s="248"/>
      <c r="F1303" s="249"/>
      <c r="G1303" s="250"/>
      <c r="H1303" s="247"/>
      <c r="I1303" s="247"/>
    </row>
    <row r="1304" spans="1:10" s="12" customFormat="1">
      <c r="A1304" s="180"/>
      <c r="B1304" s="180"/>
      <c r="C1304" s="247"/>
      <c r="D1304" s="247"/>
      <c r="E1304" s="248"/>
      <c r="F1304" s="249"/>
      <c r="G1304" s="250"/>
      <c r="H1304" s="247"/>
      <c r="I1304" s="247"/>
    </row>
    <row r="1305" spans="1:10" s="12" customFormat="1">
      <c r="A1305" s="180"/>
      <c r="B1305" s="180"/>
      <c r="C1305" s="247"/>
      <c r="D1305" s="247"/>
      <c r="E1305" s="248"/>
      <c r="F1305" s="249"/>
      <c r="G1305" s="250"/>
      <c r="H1305" s="247"/>
      <c r="I1305" s="247"/>
    </row>
    <row r="1306" spans="1:10" s="12" customFormat="1">
      <c r="A1306" s="180"/>
      <c r="B1306" s="180"/>
      <c r="C1306" s="247"/>
      <c r="D1306" s="247"/>
      <c r="E1306" s="248"/>
      <c r="F1306" s="249"/>
      <c r="G1306" s="250"/>
      <c r="H1306" s="247"/>
      <c r="I1306" s="247"/>
    </row>
    <row r="1307" spans="1:10" s="12" customFormat="1">
      <c r="A1307" s="180"/>
      <c r="B1307" s="180"/>
      <c r="C1307" s="247"/>
      <c r="D1307" s="247"/>
      <c r="E1307" s="248"/>
      <c r="F1307" s="249"/>
      <c r="G1307" s="250"/>
      <c r="H1307" s="247"/>
      <c r="I1307" s="247"/>
    </row>
    <row r="1308" spans="1:10" s="12" customFormat="1">
      <c r="A1308" s="180"/>
      <c r="B1308" s="180"/>
      <c r="E1308" s="13"/>
      <c r="F1308" s="14"/>
      <c r="G1308" s="15"/>
    </row>
    <row r="1309" spans="1:10" s="12" customFormat="1">
      <c r="A1309" s="180" t="s">
        <v>650</v>
      </c>
      <c r="B1309" s="180" t="s">
        <v>651</v>
      </c>
      <c r="C1309" s="193"/>
      <c r="D1309" s="193"/>
      <c r="E1309" s="314"/>
      <c r="F1309" s="315"/>
      <c r="G1309" s="316"/>
      <c r="H1309" s="193"/>
      <c r="I1309" s="193"/>
    </row>
    <row r="1310" spans="1:10" s="247" customFormat="1">
      <c r="A1310" s="12"/>
      <c r="B1310" s="12"/>
      <c r="C1310" s="1"/>
      <c r="D1310" s="1"/>
      <c r="E1310" s="2"/>
      <c r="F1310" s="3"/>
      <c r="G1310" s="4"/>
      <c r="H1310" s="1"/>
      <c r="I1310" s="1"/>
      <c r="J1310" s="317"/>
    </row>
    <row r="1311" spans="1:10" s="12" customFormat="1">
      <c r="B1311" s="318" t="s">
        <v>652</v>
      </c>
      <c r="E1311" s="13"/>
      <c r="F1311" s="14"/>
      <c r="G1311" s="15"/>
      <c r="J1311" s="11"/>
    </row>
    <row r="1312" spans="1:10" s="193" customFormat="1">
      <c r="A1312" s="318" t="s">
        <v>653</v>
      </c>
      <c r="B1312" s="1"/>
      <c r="C1312" s="1"/>
      <c r="D1312" s="1"/>
      <c r="E1312" s="2"/>
      <c r="F1312" s="3"/>
      <c r="G1312" s="4"/>
      <c r="H1312" s="1"/>
      <c r="I1312" s="1"/>
      <c r="J1312" s="204"/>
    </row>
    <row r="1313" spans="1:12">
      <c r="A1313" s="1" t="s">
        <v>654</v>
      </c>
    </row>
    <row r="1314" spans="1:12" s="12" customFormat="1">
      <c r="A1314" s="1" t="s">
        <v>655</v>
      </c>
      <c r="B1314" s="1"/>
      <c r="C1314" s="1"/>
      <c r="D1314" s="1"/>
      <c r="E1314" s="2"/>
      <c r="F1314" s="3"/>
      <c r="G1314" s="4"/>
      <c r="H1314" s="1"/>
      <c r="I1314" s="1"/>
      <c r="J1314" s="11"/>
    </row>
    <row r="1315" spans="1:12">
      <c r="A1315" s="318" t="s">
        <v>656</v>
      </c>
    </row>
    <row r="1316" spans="1:12">
      <c r="A1316" s="1" t="s">
        <v>657</v>
      </c>
    </row>
    <row r="1317" spans="1:12">
      <c r="A1317" s="1" t="s">
        <v>658</v>
      </c>
    </row>
    <row r="1318" spans="1:12">
      <c r="A1318" s="1" t="s">
        <v>659</v>
      </c>
    </row>
    <row r="1322" spans="1:12">
      <c r="A1322" s="10" t="s">
        <v>660</v>
      </c>
      <c r="B1322" s="10"/>
      <c r="C1322" s="10"/>
      <c r="D1322" s="10"/>
      <c r="E1322" s="10"/>
      <c r="F1322" s="10"/>
      <c r="G1322" s="10"/>
      <c r="H1322" s="10"/>
      <c r="I1322" s="10"/>
      <c r="L1322" s="319"/>
    </row>
    <row r="1323" spans="1:12">
      <c r="A1323" s="10" t="s">
        <v>661</v>
      </c>
      <c r="B1323" s="10"/>
      <c r="C1323" s="10"/>
      <c r="D1323" s="10"/>
      <c r="E1323" s="10"/>
      <c r="F1323" s="10"/>
      <c r="G1323" s="10"/>
      <c r="H1323" s="10"/>
      <c r="I1323" s="10"/>
      <c r="L1323" s="319"/>
    </row>
    <row r="1324" spans="1:12">
      <c r="L1324" s="319"/>
    </row>
    <row r="1325" spans="1:12" s="12" customFormat="1">
      <c r="A1325" s="1"/>
      <c r="B1325" s="1" t="s">
        <v>662</v>
      </c>
      <c r="C1325" s="1"/>
      <c r="D1325" s="1"/>
      <c r="E1325" s="2"/>
      <c r="F1325" s="3"/>
      <c r="G1325" s="4"/>
      <c r="H1325" s="1"/>
      <c r="I1325" s="1"/>
      <c r="L1325" s="320"/>
    </row>
    <row r="1326" spans="1:12" s="12" customFormat="1">
      <c r="A1326" s="1"/>
      <c r="B1326" s="1"/>
      <c r="C1326" s="1"/>
      <c r="D1326" s="1"/>
      <c r="E1326" s="2"/>
      <c r="F1326" s="3"/>
      <c r="G1326" s="4"/>
      <c r="H1326" s="1"/>
      <c r="I1326" s="1"/>
      <c r="L1326" s="320"/>
    </row>
    <row r="1327" spans="1:12">
      <c r="A1327" s="12" t="s">
        <v>663</v>
      </c>
      <c r="B1327" s="12" t="s">
        <v>664</v>
      </c>
      <c r="C1327" s="12"/>
      <c r="D1327" s="258"/>
      <c r="E1327" s="13"/>
      <c r="F1327" s="14"/>
      <c r="G1327" s="15"/>
      <c r="H1327" s="12"/>
      <c r="I1327" s="12"/>
      <c r="L1327" s="319"/>
    </row>
    <row r="1328" spans="1:12">
      <c r="A1328" s="12"/>
      <c r="B1328" s="12" t="s">
        <v>665</v>
      </c>
      <c r="C1328" s="12" t="s">
        <v>84</v>
      </c>
      <c r="D1328" s="258"/>
      <c r="E1328" s="13"/>
      <c r="F1328" s="14"/>
      <c r="G1328" s="15"/>
      <c r="H1328" s="12"/>
      <c r="I1328" s="12"/>
    </row>
    <row r="1329" spans="1:10">
      <c r="A1329" s="12"/>
      <c r="B1329" s="12" t="s">
        <v>666</v>
      </c>
      <c r="C1329" s="12" t="s">
        <v>667</v>
      </c>
      <c r="D1329" s="321"/>
      <c r="E1329" s="322"/>
      <c r="F1329" s="14"/>
      <c r="G1329" s="323"/>
      <c r="H1329" s="324"/>
      <c r="I1329" s="12"/>
    </row>
    <row r="1330" spans="1:10" s="12" customFormat="1">
      <c r="A1330" s="21"/>
      <c r="B1330" s="21"/>
      <c r="C1330" s="325" t="s">
        <v>668</v>
      </c>
      <c r="D1330" s="325"/>
      <c r="E1330" s="325"/>
      <c r="F1330" s="325"/>
      <c r="G1330" s="325"/>
      <c r="H1330" s="325"/>
      <c r="I1330" s="21"/>
      <c r="J1330" s="11"/>
    </row>
    <row r="1331" spans="1:10" s="12" customFormat="1">
      <c r="A1331" s="21"/>
      <c r="B1331" s="21"/>
      <c r="C1331" s="21" t="s">
        <v>669</v>
      </c>
      <c r="D1331" s="325" t="s">
        <v>670</v>
      </c>
      <c r="E1331" s="325"/>
      <c r="F1331" s="325"/>
      <c r="G1331" s="325"/>
      <c r="H1331" s="325"/>
      <c r="I1331" s="21"/>
      <c r="J1331" s="11"/>
    </row>
    <row r="1332" spans="1:10" s="12" customFormat="1">
      <c r="A1332" s="21"/>
      <c r="B1332" s="21"/>
      <c r="C1332" s="21" t="s">
        <v>671</v>
      </c>
      <c r="D1332" s="325" t="s">
        <v>672</v>
      </c>
      <c r="E1332" s="325"/>
      <c r="F1332" s="325"/>
      <c r="G1332" s="325"/>
      <c r="H1332" s="325"/>
      <c r="I1332" s="21"/>
      <c r="J1332" s="11"/>
    </row>
    <row r="1333" spans="1:10" s="21" customFormat="1">
      <c r="C1333" s="21" t="s">
        <v>673</v>
      </c>
      <c r="D1333" s="325" t="s">
        <v>674</v>
      </c>
      <c r="E1333" s="325"/>
      <c r="F1333" s="325"/>
      <c r="G1333" s="325"/>
      <c r="H1333" s="325"/>
      <c r="J1333" s="25"/>
    </row>
    <row r="1334" spans="1:10" s="21" customFormat="1">
      <c r="C1334" s="21" t="s">
        <v>675</v>
      </c>
      <c r="D1334" s="325" t="s">
        <v>676</v>
      </c>
      <c r="E1334" s="325"/>
      <c r="F1334" s="325"/>
      <c r="G1334" s="325"/>
      <c r="H1334" s="325"/>
      <c r="J1334" s="25"/>
    </row>
    <row r="1335" spans="1:10" s="21" customFormat="1">
      <c r="A1335" s="12"/>
      <c r="B1335" s="12" t="s">
        <v>677</v>
      </c>
      <c r="C1335" s="12" t="s">
        <v>102</v>
      </c>
      <c r="D1335" s="258"/>
      <c r="E1335" s="13"/>
      <c r="F1335" s="14"/>
      <c r="G1335" s="15"/>
      <c r="H1335" s="12"/>
      <c r="I1335" s="12"/>
      <c r="J1335" s="25"/>
    </row>
    <row r="1336" spans="1:10" s="21" customFormat="1" ht="33.75" customHeight="1">
      <c r="A1336" s="33"/>
      <c r="B1336" s="33"/>
      <c r="C1336" s="325" t="s">
        <v>678</v>
      </c>
      <c r="D1336" s="325"/>
      <c r="E1336" s="325"/>
      <c r="F1336" s="325"/>
      <c r="G1336" s="325"/>
      <c r="H1336" s="325"/>
      <c r="I1336" s="33"/>
      <c r="J1336" s="25"/>
    </row>
    <row r="1337" spans="1:10" s="21" customFormat="1">
      <c r="A1337" s="12"/>
      <c r="B1337" s="59" t="s">
        <v>679</v>
      </c>
      <c r="C1337" s="59" t="s">
        <v>108</v>
      </c>
      <c r="D1337" s="12"/>
      <c r="E1337" s="322"/>
      <c r="F1337" s="14"/>
      <c r="G1337" s="323"/>
      <c r="H1337" s="324"/>
      <c r="I1337" s="12"/>
      <c r="J1337" s="25"/>
    </row>
    <row r="1338" spans="1:10" s="12" customFormat="1" ht="30" customHeight="1">
      <c r="A1338" s="326"/>
      <c r="B1338" s="327"/>
      <c r="C1338" s="325" t="s">
        <v>680</v>
      </c>
      <c r="D1338" s="325"/>
      <c r="E1338" s="325"/>
      <c r="F1338" s="325"/>
      <c r="G1338" s="325"/>
      <c r="H1338" s="325"/>
      <c r="I1338" s="326"/>
      <c r="J1338" s="11"/>
    </row>
    <row r="1339" spans="1:10" s="33" customFormat="1" ht="30" customHeight="1">
      <c r="A1339" s="326"/>
      <c r="B1339" s="327"/>
      <c r="C1339" s="325" t="s">
        <v>681</v>
      </c>
      <c r="D1339" s="325"/>
      <c r="E1339" s="325"/>
      <c r="F1339" s="325"/>
      <c r="G1339" s="325"/>
      <c r="H1339" s="325"/>
      <c r="I1339" s="326"/>
      <c r="J1339" s="328"/>
    </row>
    <row r="1340" spans="1:10" s="12" customFormat="1">
      <c r="A1340" s="326"/>
      <c r="B1340" s="327"/>
      <c r="C1340" s="325" t="s">
        <v>682</v>
      </c>
      <c r="D1340" s="325"/>
      <c r="E1340" s="325"/>
      <c r="F1340" s="325"/>
      <c r="G1340" s="325"/>
      <c r="H1340" s="325"/>
      <c r="I1340" s="326"/>
      <c r="J1340" s="11"/>
    </row>
    <row r="1341" spans="1:10" s="326" customFormat="1">
      <c r="B1341" s="327"/>
      <c r="C1341" s="325" t="s">
        <v>683</v>
      </c>
      <c r="D1341" s="325"/>
      <c r="E1341" s="325"/>
      <c r="F1341" s="325"/>
      <c r="G1341" s="325"/>
      <c r="H1341" s="325"/>
      <c r="J1341" s="329"/>
    </row>
    <row r="1342" spans="1:10" s="326" customFormat="1">
      <c r="A1342" s="12"/>
      <c r="B1342" s="59" t="s">
        <v>684</v>
      </c>
      <c r="C1342" s="59" t="s">
        <v>113</v>
      </c>
      <c r="D1342" s="321"/>
      <c r="E1342" s="322"/>
      <c r="F1342" s="14"/>
      <c r="G1342" s="323"/>
      <c r="H1342" s="324"/>
      <c r="I1342" s="12"/>
      <c r="J1342" s="329"/>
    </row>
    <row r="1343" spans="1:10" s="326" customFormat="1">
      <c r="C1343" s="325" t="s">
        <v>685</v>
      </c>
      <c r="D1343" s="325"/>
      <c r="E1343" s="325"/>
      <c r="F1343" s="325"/>
      <c r="G1343" s="325"/>
      <c r="H1343" s="325"/>
      <c r="J1343" s="329"/>
    </row>
    <row r="1344" spans="1:10" s="326" customFormat="1" ht="30.75" customHeight="1">
      <c r="C1344" s="325" t="s">
        <v>686</v>
      </c>
      <c r="D1344" s="325"/>
      <c r="E1344" s="325"/>
      <c r="F1344" s="325"/>
      <c r="G1344" s="325"/>
      <c r="H1344" s="325"/>
      <c r="J1344" s="329"/>
    </row>
    <row r="1345" spans="1:10" s="12" customFormat="1">
      <c r="A1345" s="1" t="s">
        <v>687</v>
      </c>
      <c r="B1345" s="1"/>
      <c r="C1345" s="1"/>
      <c r="D1345" s="330"/>
      <c r="E1345" s="2"/>
      <c r="F1345" s="3"/>
      <c r="G1345" s="4"/>
      <c r="H1345" s="1"/>
      <c r="I1345" s="1"/>
      <c r="J1345" s="11"/>
    </row>
    <row r="1346" spans="1:10" s="326" customFormat="1">
      <c r="A1346" s="12" t="s">
        <v>688</v>
      </c>
      <c r="B1346" s="12" t="s">
        <v>689</v>
      </c>
      <c r="C1346" s="12"/>
      <c r="D1346" s="258"/>
      <c r="E1346" s="13"/>
      <c r="F1346" s="14"/>
      <c r="G1346" s="15"/>
      <c r="H1346" s="12"/>
      <c r="I1346" s="12"/>
      <c r="J1346" s="329"/>
    </row>
    <row r="1347" spans="1:10" s="326" customFormat="1">
      <c r="A1347" s="12"/>
      <c r="B1347" s="12" t="s">
        <v>690</v>
      </c>
      <c r="C1347" s="12" t="s">
        <v>543</v>
      </c>
      <c r="D1347" s="258"/>
      <c r="E1347" s="13"/>
      <c r="F1347" s="14"/>
      <c r="G1347" s="15"/>
      <c r="H1347" s="12"/>
      <c r="I1347" s="12"/>
      <c r="J1347" s="329"/>
    </row>
    <row r="1348" spans="1:10" ht="30" customHeight="1">
      <c r="A1348" s="21"/>
      <c r="B1348" s="21"/>
      <c r="C1348" s="325" t="s">
        <v>691</v>
      </c>
      <c r="D1348" s="325"/>
      <c r="E1348" s="325"/>
      <c r="F1348" s="325"/>
      <c r="G1348" s="325"/>
      <c r="H1348" s="325"/>
      <c r="I1348" s="21"/>
    </row>
    <row r="1349" spans="1:10" s="12" customFormat="1">
      <c r="A1349" s="180"/>
      <c r="B1349" s="180" t="s">
        <v>692</v>
      </c>
      <c r="C1349" s="180" t="s">
        <v>638</v>
      </c>
      <c r="D1349" s="331"/>
      <c r="E1349" s="332"/>
      <c r="F1349" s="333"/>
      <c r="G1349" s="334"/>
      <c r="H1349" s="331"/>
      <c r="I1349" s="180"/>
      <c r="J1349" s="11"/>
    </row>
    <row r="1350" spans="1:10" s="12" customFormat="1">
      <c r="A1350" s="21"/>
      <c r="B1350" s="21"/>
      <c r="C1350" s="325" t="s">
        <v>693</v>
      </c>
      <c r="D1350" s="325"/>
      <c r="E1350" s="325"/>
      <c r="F1350" s="325"/>
      <c r="G1350" s="325"/>
      <c r="H1350" s="325"/>
      <c r="I1350" s="21"/>
      <c r="J1350" s="11"/>
    </row>
    <row r="1351" spans="1:10" s="21" customFormat="1">
      <c r="A1351" s="180"/>
      <c r="B1351" s="180" t="s">
        <v>694</v>
      </c>
      <c r="C1351" s="180" t="s">
        <v>626</v>
      </c>
      <c r="D1351" s="331"/>
      <c r="E1351" s="332"/>
      <c r="F1351" s="333"/>
      <c r="G1351" s="334"/>
      <c r="H1351" s="331"/>
      <c r="I1351" s="180"/>
      <c r="J1351" s="25"/>
    </row>
    <row r="1352" spans="1:10" s="180" customFormat="1">
      <c r="A1352" s="21"/>
      <c r="B1352" s="21"/>
      <c r="C1352" s="325" t="s">
        <v>695</v>
      </c>
      <c r="D1352" s="325"/>
      <c r="E1352" s="325"/>
      <c r="F1352" s="325"/>
      <c r="G1352" s="325"/>
      <c r="H1352" s="325"/>
      <c r="I1352" s="21"/>
      <c r="J1352" s="335"/>
    </row>
    <row r="1353" spans="1:10" s="21" customFormat="1">
      <c r="A1353" s="1" t="s">
        <v>687</v>
      </c>
      <c r="B1353" s="1"/>
      <c r="C1353" s="1"/>
      <c r="D1353" s="330"/>
      <c r="E1353" s="2"/>
      <c r="F1353" s="3"/>
      <c r="G1353" s="4"/>
      <c r="H1353" s="1"/>
      <c r="I1353" s="1"/>
      <c r="J1353" s="25"/>
    </row>
    <row r="1354" spans="1:10" s="180" customFormat="1">
      <c r="A1354" s="12" t="s">
        <v>696</v>
      </c>
      <c r="B1354" s="12" t="s">
        <v>697</v>
      </c>
      <c r="C1354" s="12"/>
      <c r="D1354" s="258"/>
      <c r="E1354" s="13"/>
      <c r="F1354" s="14"/>
      <c r="G1354" s="15"/>
      <c r="H1354" s="12"/>
      <c r="I1354" s="12"/>
      <c r="J1354" s="335"/>
    </row>
    <row r="1355" spans="1:10" s="21" customFormat="1">
      <c r="A1355" s="12"/>
      <c r="B1355" s="12" t="s">
        <v>698</v>
      </c>
      <c r="C1355" s="12" t="s">
        <v>699</v>
      </c>
      <c r="D1355" s="12"/>
      <c r="E1355" s="13"/>
      <c r="F1355" s="14"/>
      <c r="G1355" s="15"/>
      <c r="H1355" s="12"/>
      <c r="I1355" s="12"/>
      <c r="J1355" s="25"/>
    </row>
    <row r="1356" spans="1:10">
      <c r="C1356" s="325" t="s">
        <v>700</v>
      </c>
      <c r="D1356" s="325"/>
      <c r="E1356" s="325"/>
      <c r="F1356" s="325"/>
      <c r="G1356" s="325"/>
      <c r="H1356" s="325"/>
    </row>
    <row r="1357" spans="1:10" s="12" customFormat="1">
      <c r="B1357" s="12" t="s">
        <v>701</v>
      </c>
      <c r="C1357" s="180" t="s">
        <v>702</v>
      </c>
      <c r="D1357" s="331"/>
      <c r="E1357" s="332"/>
      <c r="F1357" s="333"/>
      <c r="G1357" s="334"/>
      <c r="H1357" s="331"/>
      <c r="J1357" s="11"/>
    </row>
    <row r="1358" spans="1:10" s="12" customFormat="1" ht="30" customHeight="1">
      <c r="A1358" s="1"/>
      <c r="B1358" s="1"/>
      <c r="C1358" s="325" t="s">
        <v>703</v>
      </c>
      <c r="D1358" s="325"/>
      <c r="E1358" s="325"/>
      <c r="F1358" s="325"/>
      <c r="G1358" s="325"/>
      <c r="H1358" s="325"/>
      <c r="I1358" s="1"/>
      <c r="J1358" s="11"/>
    </row>
    <row r="1359" spans="1:10">
      <c r="A1359" s="12"/>
      <c r="B1359" s="12" t="s">
        <v>704</v>
      </c>
      <c r="C1359" s="180" t="s">
        <v>705</v>
      </c>
      <c r="D1359" s="180"/>
      <c r="E1359" s="336"/>
      <c r="F1359" s="333"/>
      <c r="G1359" s="337"/>
      <c r="H1359" s="180"/>
      <c r="I1359" s="12"/>
    </row>
    <row r="1360" spans="1:10" s="12" customFormat="1">
      <c r="A1360" s="1"/>
      <c r="B1360" s="1"/>
      <c r="C1360" s="325" t="s">
        <v>706</v>
      </c>
      <c r="D1360" s="325"/>
      <c r="E1360" s="325"/>
      <c r="F1360" s="325"/>
      <c r="G1360" s="325"/>
      <c r="H1360" s="325"/>
      <c r="I1360" s="1"/>
      <c r="J1360" s="11"/>
    </row>
    <row r="1361" spans="1:10">
      <c r="D1361" s="330"/>
    </row>
    <row r="1362" spans="1:10" s="12" customFormat="1">
      <c r="A1362" s="12" t="s">
        <v>707</v>
      </c>
      <c r="B1362" s="12" t="s">
        <v>708</v>
      </c>
      <c r="D1362" s="258"/>
      <c r="E1362" s="13"/>
      <c r="F1362" s="14"/>
      <c r="G1362" s="15"/>
      <c r="J1362" s="11"/>
    </row>
    <row r="1363" spans="1:10">
      <c r="A1363" s="12"/>
      <c r="B1363" s="12" t="s">
        <v>709</v>
      </c>
      <c r="C1363" s="12" t="s">
        <v>710</v>
      </c>
      <c r="D1363" s="12"/>
      <c r="E1363" s="13"/>
      <c r="F1363" s="14"/>
      <c r="G1363" s="15"/>
      <c r="H1363" s="12"/>
      <c r="I1363" s="12"/>
    </row>
    <row r="1364" spans="1:10">
      <c r="C1364" s="325" t="s">
        <v>711</v>
      </c>
      <c r="D1364" s="325"/>
      <c r="E1364" s="325"/>
      <c r="F1364" s="325"/>
      <c r="G1364" s="325"/>
      <c r="H1364" s="325"/>
    </row>
    <row r="1365" spans="1:10" s="12" customFormat="1">
      <c r="B1365" s="12" t="s">
        <v>712</v>
      </c>
      <c r="C1365" s="180" t="s">
        <v>713</v>
      </c>
      <c r="D1365" s="180"/>
      <c r="E1365" s="336"/>
      <c r="F1365" s="333"/>
      <c r="G1365" s="337"/>
      <c r="H1365" s="180"/>
      <c r="J1365" s="11"/>
    </row>
    <row r="1366" spans="1:10" s="12" customFormat="1" ht="27.75" customHeight="1">
      <c r="A1366" s="1"/>
      <c r="B1366" s="1"/>
      <c r="C1366" s="325" t="s">
        <v>714</v>
      </c>
      <c r="D1366" s="325"/>
      <c r="E1366" s="325"/>
      <c r="F1366" s="325"/>
      <c r="G1366" s="325"/>
      <c r="H1366" s="325"/>
      <c r="I1366" s="1"/>
      <c r="J1366" s="11"/>
    </row>
    <row r="1367" spans="1:10">
      <c r="A1367" s="12"/>
      <c r="B1367" s="12" t="s">
        <v>694</v>
      </c>
      <c r="C1367" s="180" t="s">
        <v>630</v>
      </c>
      <c r="D1367" s="180"/>
      <c r="E1367" s="336"/>
      <c r="F1367" s="333"/>
      <c r="G1367" s="337"/>
      <c r="H1367" s="180"/>
      <c r="I1367" s="12"/>
    </row>
    <row r="1368" spans="1:10" s="12" customFormat="1" ht="28.5" customHeight="1">
      <c r="A1368" s="1"/>
      <c r="B1368" s="1"/>
      <c r="C1368" s="58" t="s">
        <v>715</v>
      </c>
      <c r="D1368" s="58"/>
      <c r="E1368" s="58"/>
      <c r="F1368" s="58"/>
      <c r="G1368" s="58"/>
      <c r="H1368" s="58"/>
      <c r="I1368" s="1"/>
      <c r="J1368" s="11"/>
    </row>
    <row r="1369" spans="1:10">
      <c r="A1369" s="12"/>
      <c r="B1369" s="12" t="s">
        <v>716</v>
      </c>
      <c r="C1369" s="180" t="s">
        <v>717</v>
      </c>
      <c r="D1369" s="180"/>
      <c r="E1369" s="336"/>
      <c r="F1369" s="333"/>
      <c r="G1369" s="337"/>
      <c r="H1369" s="180"/>
      <c r="I1369" s="12"/>
    </row>
    <row r="1370" spans="1:10" s="12" customFormat="1">
      <c r="A1370" s="1"/>
      <c r="B1370" s="1"/>
      <c r="C1370" s="325" t="s">
        <v>718</v>
      </c>
      <c r="D1370" s="325"/>
      <c r="E1370" s="325"/>
      <c r="F1370" s="325"/>
      <c r="G1370" s="325"/>
      <c r="H1370" s="325"/>
      <c r="I1370" s="1"/>
      <c r="J1370" s="11"/>
    </row>
    <row r="1371" spans="1:10">
      <c r="E1371" s="338"/>
    </row>
    <row r="1372" spans="1:10" s="12" customFormat="1">
      <c r="A1372" s="1"/>
      <c r="B1372" s="1"/>
      <c r="C1372" s="1"/>
      <c r="D1372" s="4"/>
      <c r="E1372" s="2"/>
      <c r="F1372" s="3"/>
      <c r="G1372" s="4"/>
      <c r="H1372" s="1"/>
      <c r="I1372" s="1"/>
      <c r="J1372" s="11"/>
    </row>
    <row r="1374" spans="1:10">
      <c r="E1374" s="339" t="s">
        <v>719</v>
      </c>
      <c r="F1374" s="339"/>
    </row>
    <row r="1379" spans="5:6">
      <c r="E1379" s="340" t="s">
        <v>720</v>
      </c>
      <c r="F1379" s="340"/>
    </row>
    <row r="1380" spans="5:6">
      <c r="E1380" s="340" t="s">
        <v>721</v>
      </c>
      <c r="F1380" s="340"/>
    </row>
  </sheetData>
  <mergeCells count="103">
    <mergeCell ref="C1366:H1366"/>
    <mergeCell ref="C1368:H1368"/>
    <mergeCell ref="C1370:H1370"/>
    <mergeCell ref="E1374:F1374"/>
    <mergeCell ref="E1379:F1379"/>
    <mergeCell ref="E1380:F1380"/>
    <mergeCell ref="C1350:H1350"/>
    <mergeCell ref="C1352:H1352"/>
    <mergeCell ref="C1356:H1356"/>
    <mergeCell ref="C1358:H1358"/>
    <mergeCell ref="C1360:H1360"/>
    <mergeCell ref="C1364:H1364"/>
    <mergeCell ref="C1339:H1339"/>
    <mergeCell ref="C1340:H1340"/>
    <mergeCell ref="C1341:H1341"/>
    <mergeCell ref="C1343:H1343"/>
    <mergeCell ref="C1344:H1344"/>
    <mergeCell ref="C1348:H1348"/>
    <mergeCell ref="D1331:H1331"/>
    <mergeCell ref="D1332:H1332"/>
    <mergeCell ref="D1333:H1333"/>
    <mergeCell ref="D1334:H1334"/>
    <mergeCell ref="C1336:H1336"/>
    <mergeCell ref="C1338:H1338"/>
    <mergeCell ref="B1280:H1280"/>
    <mergeCell ref="A1283:I1283"/>
    <mergeCell ref="A1284:I1284"/>
    <mergeCell ref="A1322:I1322"/>
    <mergeCell ref="A1323:I1323"/>
    <mergeCell ref="C1330:H1330"/>
    <mergeCell ref="C994:H994"/>
    <mergeCell ref="C1007:H1007"/>
    <mergeCell ref="C1144:H1144"/>
    <mergeCell ref="C1252:H1252"/>
    <mergeCell ref="C1266:H1266"/>
    <mergeCell ref="C1278:H1278"/>
    <mergeCell ref="C467:D467"/>
    <mergeCell ref="C469:G469"/>
    <mergeCell ref="C781:D781"/>
    <mergeCell ref="A833:I833"/>
    <mergeCell ref="A834:I834"/>
    <mergeCell ref="C841:H841"/>
    <mergeCell ref="C152:D152"/>
    <mergeCell ref="C154:H154"/>
    <mergeCell ref="C156:C157"/>
    <mergeCell ref="D156:D157"/>
    <mergeCell ref="G156:G157"/>
    <mergeCell ref="H156:H157"/>
    <mergeCell ref="C115:C116"/>
    <mergeCell ref="D115:D116"/>
    <mergeCell ref="G115:G116"/>
    <mergeCell ref="H115:H116"/>
    <mergeCell ref="C132:D132"/>
    <mergeCell ref="C134:G134"/>
    <mergeCell ref="C95:D95"/>
    <mergeCell ref="C97:G97"/>
    <mergeCell ref="C107:D107"/>
    <mergeCell ref="B110:H110"/>
    <mergeCell ref="B111:H111"/>
    <mergeCell ref="C113:H113"/>
    <mergeCell ref="B78:H78"/>
    <mergeCell ref="B79:H79"/>
    <mergeCell ref="B82:H82"/>
    <mergeCell ref="C84:H84"/>
    <mergeCell ref="C86:C87"/>
    <mergeCell ref="D86:D87"/>
    <mergeCell ref="G86:G87"/>
    <mergeCell ref="C49:H49"/>
    <mergeCell ref="A52:I52"/>
    <mergeCell ref="A53:I53"/>
    <mergeCell ref="B56:H56"/>
    <mergeCell ref="D58:G58"/>
    <mergeCell ref="D68:G68"/>
    <mergeCell ref="D35:H35"/>
    <mergeCell ref="D36:H36"/>
    <mergeCell ref="C41:H41"/>
    <mergeCell ref="C43:H43"/>
    <mergeCell ref="C45:H45"/>
    <mergeCell ref="C47:H47"/>
    <mergeCell ref="D29:H29"/>
    <mergeCell ref="D30:H30"/>
    <mergeCell ref="D31:H31"/>
    <mergeCell ref="D32:H32"/>
    <mergeCell ref="D33:H33"/>
    <mergeCell ref="D34:H34"/>
    <mergeCell ref="D23:H23"/>
    <mergeCell ref="D24:H24"/>
    <mergeCell ref="D25:H25"/>
    <mergeCell ref="D26:H26"/>
    <mergeCell ref="D27:H27"/>
    <mergeCell ref="D28:H28"/>
    <mergeCell ref="A9:I9"/>
    <mergeCell ref="D13:H13"/>
    <mergeCell ref="D14:H14"/>
    <mergeCell ref="D17:H17"/>
    <mergeCell ref="D18:H18"/>
    <mergeCell ref="D19:H19"/>
    <mergeCell ref="A2:I2"/>
    <mergeCell ref="A3:I3"/>
    <mergeCell ref="A4:I4"/>
    <mergeCell ref="A5:I5"/>
    <mergeCell ref="A6:D6"/>
    <mergeCell ref="A8:I8"/>
  </mergeCells>
  <printOptions horizontalCentered="1"/>
  <pageMargins left="0.74803149606299213" right="0.74803149606299213" top="0.98425196850393704" bottom="0.98425196850393704" header="0.51181102362204722" footer="0.51181102362204722"/>
  <pageSetup paperSize="5" scale="70" fitToHeight="0" orientation="portrait" r:id="rId1"/>
  <rowBreaks count="5" manualBreakCount="5">
    <brk id="49" max="8" man="1"/>
    <brk id="108" max="8" man="1"/>
    <brk id="467" max="8" man="1"/>
    <brk id="1007" max="8" man="1"/>
    <brk id="131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Lamp.24</vt:lpstr>
      <vt:lpstr>Lamp.24!Print_Area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2023-05-22T04:39:07Z</dcterms:created>
  <dcterms:modified xsi:type="dcterms:W3CDTF">2023-05-22T04:39:29Z</dcterms:modified>
</cp:coreProperties>
</file>